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tabRatio="598" firstSheet="1" activeTab="1"/>
  </bookViews>
  <sheets>
    <sheet name="Sommerlicher Wärmeschutz" sheetId="1" state="hidden" r:id="rId1"/>
    <sheet name="SIA 382.1" sheetId="2" r:id="rId2"/>
    <sheet name="Anwendungshilfe" sheetId="3" r:id="rId3"/>
    <sheet name="Instructions" sheetId="4" state="hidden" r:id="rId4"/>
    <sheet name="Guida all'uso" sheetId="5" state="hidden" r:id="rId5"/>
    <sheet name="Sprache SoWS" sheetId="6" state="hidden" r:id="rId6"/>
  </sheets>
  <definedNames>
    <definedName name="_xlnm.Print_Area" localSheetId="2">'Anwendungshilfe'!$B$2:$B$99</definedName>
    <definedName name="_xlnm.Print_Area" localSheetId="4">'Guida all''uso'!$B$2:$B$99</definedName>
    <definedName name="_xlnm.Print_Area" localSheetId="3">'Instructions'!$B$2:$B$99</definedName>
    <definedName name="_xlnm.Print_Area" localSheetId="1">'SIA 382.1'!$A$1:$M$75</definedName>
  </definedNames>
  <calcPr fullCalcOnLoad="1"/>
</workbook>
</file>

<file path=xl/comments1.xml><?xml version="1.0" encoding="utf-8"?>
<comments xmlns="http://schemas.openxmlformats.org/spreadsheetml/2006/main">
  <authors>
    <author>heinrich.huber</author>
  </authors>
  <commentList>
    <comment ref="B27" authorId="0">
      <text>
        <r>
          <rPr>
            <sz val="9"/>
            <rFont val="Tahoma"/>
            <family val="2"/>
          </rPr>
          <t>Qi max. 140 Wh/(m2.d)</t>
        </r>
        <r>
          <rPr>
            <sz val="10"/>
            <rFont val="Tahoma"/>
            <family val="0"/>
          </rPr>
          <t xml:space="preserve">
</t>
        </r>
      </text>
    </comment>
  </commentList>
</comments>
</file>

<file path=xl/sharedStrings.xml><?xml version="1.0" encoding="utf-8"?>
<sst xmlns="http://schemas.openxmlformats.org/spreadsheetml/2006/main" count="700" uniqueCount="522">
  <si>
    <t>Les exigences de capacité thermique sont remplies. Calcul selon SIA 382/1, annexe E (www.energycodes.ch).</t>
  </si>
  <si>
    <t>Les charges internes sont suffisamment basses pour être évacués par l'aération par les fenêtres.</t>
  </si>
  <si>
    <t>Remarques concernant la justification externe (manière, annexes, par ex. critères de choix selon aide à l'utilisation):</t>
  </si>
  <si>
    <t>Variante 3: calcul selon SIA 380/4 Climatisation</t>
  </si>
  <si>
    <t>Les températures de l'air intérieur en été sont calculées selon SIA 382/1 chiffre 4.4.4. La courbe limite, sans refroidissement, est dépassée moins de 100 h.</t>
  </si>
  <si>
    <t>La zone est refroidie et les besoins en énergie sont calculés. 
Il n'y a aucune température trop élevée en été.</t>
  </si>
  <si>
    <t>Selon cette déclaration, les exigences pour la protection thermique estivale sont remplies.</t>
  </si>
  <si>
    <t>Lieu:</t>
  </si>
  <si>
    <t>ch. 2.1.3</t>
  </si>
  <si>
    <t>ch. 2.1.4</t>
  </si>
  <si>
    <t>ch. 4.4.3</t>
  </si>
  <si>
    <t>pour justificatif MINERGIE®/-P® version 9</t>
  </si>
  <si>
    <t>Protezione termica estiva e raffreddamento</t>
  </si>
  <si>
    <t>Viene dichiarato che in tutti i locali siano rispettati determinati criteri. Se è il caso, non è necessario istallare un sistema di raffreddamento con la rispettiva verifica.</t>
  </si>
  <si>
    <t>Il rispetto dei criteri, per evitare delle temperature elevate dell'aria interna nel periodo estivo, deve essere descritto e documentato in allegato.</t>
  </si>
  <si>
    <t>Un calcolo secondo SIA 380/4 giustifica l'assenza di temperature elevate dell'aria interna. Nelle zone climatizzate, i bisogni d'energia di raffreddamento devono essere giustificati attraverso un calcolo.</t>
  </si>
  <si>
    <t>Nota: per le definizioni e i termini usati, fa stato la SIA 382/1. Per esempio i calcoli si eseguono con le superfici vetrate e non con le superfici delle finestre. La quota vetrata si rapporta con la superficie della facciata (e non alla superficie di riferimento energetico). Il coefficiente g considera il vetro e la protezione solare.</t>
  </si>
  <si>
    <t>Per casi frequenti, sono descritte delle condizioni, per le quali un raffreddamento non è necessario. Per tutti questi casi, la verifica globale è valida per le zone che rispettano le seguenti esigenze (in tutti i locali):</t>
  </si>
  <si>
    <t>Sono considerati casi standard, tutte le situazioni che corrispondono a uno dei seguenti criteri e che rispettano tutte le condizioni elencate sopra:</t>
  </si>
  <si>
    <t>Protezione termica estiva secondo standard MINERGIE®</t>
  </si>
  <si>
    <t>Sì</t>
  </si>
  <si>
    <t>No</t>
  </si>
  <si>
    <t>C35</t>
  </si>
  <si>
    <t>C36</t>
  </si>
  <si>
    <t>C37</t>
  </si>
  <si>
    <t>C38</t>
  </si>
  <si>
    <t>C39</t>
  </si>
  <si>
    <t>Fassadenfläche</t>
  </si>
  <si>
    <t>Räume mit besonderer Anordnung der Glasflächen, SIA 382/1, Ziffer 2.1.3.5. (alle 3 Kriterien beantworten)</t>
  </si>
  <si>
    <t>Wärmespeicherfähigkeit, SIA 382/1, Ziffer 2.1.4 (nur 1 der 3 Kriterien wählen, andere leer lassen)</t>
  </si>
  <si>
    <t>verifica secondo i criteri della norma SIA 382/1</t>
  </si>
  <si>
    <t>Fassade 1: Glasfläche zu gross</t>
  </si>
  <si>
    <t>Fassade 2: Glasfläche zu gross</t>
  </si>
  <si>
    <t>façade 2</t>
  </si>
  <si>
    <t>facciata 2</t>
  </si>
  <si>
    <t>Réfléchissement de façades nord manque</t>
  </si>
  <si>
    <t>Riflesso delle facciate nord mancante</t>
  </si>
  <si>
    <t>facciata 1: Superficie vetrata è troppo grande</t>
  </si>
  <si>
    <t>facciata 2: Superficie vetrata è troppo grande</t>
  </si>
  <si>
    <t>Superficie vetrata è troppo grande</t>
  </si>
  <si>
    <t>Coeff. g è troppo grande</t>
  </si>
  <si>
    <t>Riflesso mancante</t>
  </si>
  <si>
    <t>Réfléchissement manque</t>
  </si>
  <si>
    <t>Lunghezza mancante</t>
  </si>
  <si>
    <t>Longueur manque</t>
  </si>
  <si>
    <t xml:space="preserve">façade 1: Surface vitrée à grande </t>
  </si>
  <si>
    <t xml:space="preserve">façade 2: Surface vitrée à grande </t>
  </si>
  <si>
    <t xml:space="preserve">Surface vitrée à grande </t>
  </si>
  <si>
    <t xml:space="preserve">Coeff. g à grande </t>
  </si>
  <si>
    <t>Interne Wärmequellen und Fensterlüftung, SIA 382/1, Ziffer 4.4.3 (entweder C36 bis C38 oder C39 wählen)</t>
  </si>
  <si>
    <t xml:space="preserve">Carico termico interno e aerazione tramite finestre, SIA 382/1, cifra 4.4.3 (o C36 a C38 o C39 seleziona)  </t>
  </si>
  <si>
    <t>Capacité thermique, SIA 382/1, chiffre 2.1.4 (seulement 1 des 3 critères choisis, d'autres laisser vide)</t>
  </si>
  <si>
    <t xml:space="preserve">Capacità termica, SIA 382/1, cifra 2.1.4 (solo 1 di 3 criteri di scelta, altri lasciare in bianco)
</t>
  </si>
  <si>
    <r>
      <t xml:space="preserve">Locali con disposizioni part. delle superfici vetrate,secondo norma SIA 382/1,cifra 2.1.3.5 </t>
    </r>
    <r>
      <rPr>
        <sz val="10"/>
        <rFont val="Arial"/>
        <family val="2"/>
      </rPr>
      <t>(tutti e 3 i crit. di risposta)</t>
    </r>
  </si>
  <si>
    <t>Charges thermique internes et aération par les fenêtres,SIA 382/1,chiffre 4.4.3(soit en C36 à C38 ou C39 choisir)</t>
  </si>
  <si>
    <t>Local avec disposition part. des surfaces vitrées, SIA 382/1, chiffre 2.1.3.5. (tous les 3 critères de répondre)</t>
  </si>
  <si>
    <r>
      <t>La capacité thermique effective rapportée à la surface nette au plancher  C</t>
    </r>
    <r>
      <rPr>
        <vertAlign val="subscript"/>
        <sz val="11"/>
        <rFont val="Arial"/>
        <family val="2"/>
      </rPr>
      <t>R</t>
    </r>
    <r>
      <rPr>
        <sz val="11"/>
        <rFont val="Arial"/>
        <family val="2"/>
      </rPr>
      <t>/A</t>
    </r>
    <r>
      <rPr>
        <vertAlign val="subscript"/>
        <sz val="11"/>
        <rFont val="Arial"/>
        <family val="2"/>
      </rPr>
      <t>SN</t>
    </r>
    <r>
      <rPr>
        <sz val="11"/>
        <rFont val="Arial"/>
        <family val="2"/>
      </rPr>
      <t xml:space="preserve"> est d’au moins 30 Wh/m</t>
    </r>
    <r>
      <rPr>
        <vertAlign val="superscript"/>
        <sz val="11"/>
        <rFont val="Arial"/>
        <family val="2"/>
      </rPr>
      <t>2</t>
    </r>
    <r>
      <rPr>
        <sz val="11"/>
        <rFont val="Arial"/>
        <family val="2"/>
      </rPr>
      <t xml:space="preserve">K. Le calcul se fait selon SIA 382/1 annexe E. L'outil de calcul "SIA 382/1 Wärmekapazität" (disponible sur le site </t>
    </r>
    <r>
      <rPr>
        <u val="single"/>
        <sz val="11"/>
        <color indexed="12"/>
        <rFont val="Arial"/>
        <family val="2"/>
      </rPr>
      <t>www.energycodes.ch</t>
    </r>
    <r>
      <rPr>
        <sz val="11"/>
        <rFont val="Arial"/>
        <family val="2"/>
      </rPr>
      <t>, en allemand, payant) peut aussi être utilisé.</t>
    </r>
  </si>
  <si>
    <r>
      <t>Dans le standard MINERGIE</t>
    </r>
    <r>
      <rPr>
        <vertAlign val="superscript"/>
        <sz val="11"/>
        <rFont val="Arial"/>
        <family val="2"/>
      </rPr>
      <t>®</t>
    </r>
    <r>
      <rPr>
        <sz val="11"/>
        <rFont val="Arial"/>
        <family val="2"/>
      </rPr>
      <t xml:space="preserve"> le calcul et le justificatif sont effectués selon la norme SIA 380/4 chapitre Ventilation/climatisation. L'outil de calcul "Klimatisierung" (disponible sur le site </t>
    </r>
    <r>
      <rPr>
        <u val="single"/>
        <sz val="11"/>
        <color indexed="12"/>
        <rFont val="Arial"/>
        <family val="2"/>
      </rPr>
      <t>www.energycodes.ch</t>
    </r>
    <r>
      <rPr>
        <sz val="11"/>
        <rFont val="Arial"/>
        <family val="2"/>
      </rPr>
      <t>, en allemand, payant) peut aussi être utilisé.</t>
    </r>
  </si>
  <si>
    <r>
      <t>§</t>
    </r>
    <r>
      <rPr>
        <sz val="7"/>
        <rFont val="Times New Roman"/>
        <family val="1"/>
      </rPr>
      <t xml:space="preserve">      </t>
    </r>
    <r>
      <rPr>
        <sz val="11"/>
        <rFont val="Arial"/>
        <family val="2"/>
      </rPr>
      <t xml:space="preserve">Protection solaire mobile extérieure avec volet roulant ou store à lamelles </t>
    </r>
    <r>
      <rPr>
        <sz val="9"/>
        <rFont val="Arial"/>
        <family val="2"/>
      </rPr>
      <t>(coeff. g max 0,1)</t>
    </r>
  </si>
  <si>
    <r>
      <t>§</t>
    </r>
    <r>
      <rPr>
        <sz val="11"/>
        <rFont val="Arial"/>
        <family val="2"/>
      </rPr>
      <t xml:space="preserve">   Per un'aerazione unilaterale almeno 2-3% della superficie del suolo</t>
    </r>
  </si>
  <si>
    <r>
      <t>§</t>
    </r>
    <r>
      <rPr>
        <sz val="11"/>
        <rFont val="Arial"/>
        <family val="2"/>
      </rPr>
      <t xml:space="preserve">   Per un'aerazione trasversale almeno 1-2 % della superficie del suolo</t>
    </r>
  </si>
  <si>
    <r>
      <t>La verifica della protezione termica estiva, si basa sull'auto-dichiarazione del richiedente. Il centro certificazione MINERGIE</t>
    </r>
    <r>
      <rPr>
        <vertAlign val="superscript"/>
        <sz val="11"/>
        <rFont val="Arial"/>
        <family val="2"/>
      </rPr>
      <t>®</t>
    </r>
    <r>
      <rPr>
        <sz val="11"/>
        <rFont val="Arial"/>
        <family val="0"/>
      </rPr>
      <t>, nell'ambito della certificazione o durante le verifiche a campione, può richiedere ulteriori documenti di dettaglio.</t>
    </r>
  </si>
  <si>
    <t xml:space="preserve">     1 facciata e percentuale di vetro &lt; 70%</t>
  </si>
  <si>
    <r>
      <t>§</t>
    </r>
    <r>
      <rPr>
        <sz val="11"/>
        <rFont val="Arial"/>
        <family val="2"/>
      </rPr>
      <t xml:space="preserve">   Abitazioni (mono- e plurifamiliare), locale orientato a sud con una sola facciata,                        ombreggiamento mediante balcone con minimo 1 m di profondità, soletta in calcestruzzo       libera oltre l'80% o betoncino con minimo 6 cm di spessore o anidrite con 5 cm di                    spessore, percentuale di vetro &lt; 100%.</t>
    </r>
  </si>
  <si>
    <t xml:space="preserve">     percentuale di vetro &lt; 35% e regolazione automatica della schermatura solare</t>
  </si>
  <si>
    <r>
      <t>§</t>
    </r>
    <r>
      <rPr>
        <sz val="11"/>
        <rFont val="Arial"/>
        <family val="2"/>
      </rPr>
      <t xml:space="preserve">   Uffici singoli e non e sale riunioni quale locale ad angelo:</t>
    </r>
  </si>
  <si>
    <t xml:space="preserve">      Le taux de surface vitrée est de 35% max. et il y a une régulation automatique des protections solaires. </t>
  </si>
  <si>
    <r>
      <t>§</t>
    </r>
    <r>
      <rPr>
        <sz val="7"/>
        <rFont val="Times New Roman"/>
        <family val="1"/>
      </rPr>
      <t xml:space="preserve">      </t>
    </r>
    <r>
      <rPr>
        <sz val="11"/>
        <rFont val="Arial"/>
        <family val="2"/>
      </rPr>
      <t>Bureau (individuel ou paysagé) ou salle de réunion avec 2 façades.</t>
    </r>
  </si>
  <si>
    <r>
      <t>§</t>
    </r>
    <r>
      <rPr>
        <sz val="7"/>
        <rFont val="Times New Roman"/>
        <family val="1"/>
      </rPr>
      <t xml:space="preserve">     </t>
    </r>
    <r>
      <rPr>
        <sz val="11"/>
        <rFont val="Arial"/>
        <family val="2"/>
      </rPr>
      <t>Habitation (individuelle ou collective), pièce avec 1 ou 2 façades et dalle en bois avec              chape ciment (min. 6 cm) ou anhydrite (min. 5 cm):</t>
    </r>
  </si>
  <si>
    <t xml:space="preserve">      Der Glasanteil beträgt max. 35% und der Sonnenschutz ist automatisch gesteuert.</t>
  </si>
  <si>
    <r>
      <t>§</t>
    </r>
    <r>
      <rPr>
        <sz val="7"/>
        <rFont val="Times New Roman"/>
        <family val="1"/>
      </rPr>
      <t xml:space="preserve">      </t>
    </r>
    <r>
      <rPr>
        <sz val="11"/>
        <rFont val="Arial"/>
        <family val="2"/>
      </rPr>
      <t>Einzelbüro, Gruppenbüro, Sitzungszimmer als Eckzimmer.</t>
    </r>
  </si>
  <si>
    <r>
      <t>§</t>
    </r>
    <r>
      <rPr>
        <sz val="10"/>
        <rFont val="Arial"/>
        <family val="2"/>
      </rPr>
      <t>  </t>
    </r>
    <r>
      <rPr>
        <sz val="11"/>
        <rFont val="Arial"/>
        <family val="2"/>
      </rPr>
      <t>Habitation (individuelle ou collective), pièce avec 1 façade, plafond béton (min. 80%                  apparent) ou chape ciment (min. 6 cm) ou anhydrite (min. 5 cm); orientation sud et                  ombrage par un balcon d’au moins un mètre de profondeur: Le taux de surface vitrée              &lt;100%.</t>
    </r>
  </si>
  <si>
    <r>
      <t>§</t>
    </r>
    <r>
      <rPr>
        <sz val="7"/>
        <rFont val="Times New Roman"/>
        <family val="1"/>
      </rPr>
      <t xml:space="preserve">      </t>
    </r>
    <r>
      <rPr>
        <sz val="11"/>
        <rFont val="Arial"/>
        <family val="2"/>
      </rPr>
      <t>Wohnen (Ein- und Mehrfamilienhäuser) mit Betondecken die zu min. 80% frei sind.</t>
    </r>
  </si>
  <si>
    <r>
      <t>§</t>
    </r>
    <r>
      <rPr>
        <sz val="7"/>
        <rFont val="Times New Roman"/>
        <family val="1"/>
      </rPr>
      <t xml:space="preserve">      </t>
    </r>
    <r>
      <rPr>
        <sz val="11"/>
        <rFont val="Arial"/>
        <family val="2"/>
      </rPr>
      <t>Wohnen (Ein- und Mehrfamilienhäuser) Räume mit 1 Fassade, Betondecke (&gt;80%                  frei) oder Zement-unterlagsboden mit min. 6 cm oder Anhydrit min. 5 cmStärke. Süd-              Orientierung und Verschattung durch Balkon von min. 1 m Tiefe. 
     Räume mit einem Glasanteil von &lt;100%</t>
    </r>
  </si>
  <si>
    <r>
      <t>§</t>
    </r>
    <r>
      <rPr>
        <sz val="7"/>
        <rFont val="Times New Roman"/>
        <family val="1"/>
      </rPr>
      <t xml:space="preserve">      </t>
    </r>
    <r>
      <rPr>
        <sz val="11"/>
        <rFont val="Arial"/>
        <family val="2"/>
      </rPr>
      <t>Wohnen (Ein- und Mehrfamilienhäuser), 1 Fassade oder Eckzimmer. Holzdecke und               Zementunterlagsboden mit min. 6 cm oder Anhydrit min. 5 cm Stärke:</t>
    </r>
  </si>
  <si>
    <r>
      <t>§</t>
    </r>
    <r>
      <rPr>
        <sz val="7"/>
        <rFont val="Times New Roman"/>
        <family val="1"/>
      </rPr>
      <t xml:space="preserve">      </t>
    </r>
    <r>
      <rPr>
        <sz val="11"/>
        <rFont val="Arial"/>
        <family val="2"/>
      </rPr>
      <t>Keine Oblichter oder Dachflächenfenster mit Glasflächen &gt; 0.5 m2;</t>
    </r>
  </si>
  <si>
    <r>
      <t>§</t>
    </r>
    <r>
      <rPr>
        <sz val="7"/>
        <rFont val="Times New Roman"/>
        <family val="1"/>
      </rPr>
      <t xml:space="preserve">      </t>
    </r>
    <r>
      <rPr>
        <sz val="11"/>
        <rFont val="Arial"/>
        <family val="2"/>
      </rPr>
      <t>Pas de lanterneau ou pas des fenêtres de toiture avec des surfaces vitrées &gt; 0.5 m2;</t>
    </r>
  </si>
  <si>
    <r>
      <t>§</t>
    </r>
    <r>
      <rPr>
        <sz val="11"/>
        <rFont val="Arial"/>
        <family val="2"/>
      </rPr>
      <t xml:space="preserve">   Nessun lucernario o finestre per tetti con superfici vetrate &gt; 0.5 m2;</t>
    </r>
  </si>
  <si>
    <t>I criteri devono essere soddisfatti nel locale più critico della zona (per esempio il locale con la superficie vetrata più elevata).</t>
  </si>
  <si>
    <t>Sul secondo foglio si trova lo strumetno di verifica per i casi che non soddisfano la variante 1.</t>
  </si>
  <si>
    <t>Se i criteri sono soddisfati un sistema di raffreddamento non è necessario.</t>
  </si>
  <si>
    <t>Il coefficiente g massimo autorizzato per le finestre della facciata è calcolato secondo SIA 382/1, cifre 2.1.3.1 - 2.1.3.3.</t>
  </si>
  <si>
    <t>Il coefficiente g massimo autorizzato per i lucernari è calcolato secondo SIA 382/1, cifra 2.1.3.4.</t>
  </si>
  <si>
    <t>Conformemente alla SIA 382/1 cifra 2.1.3.5, le seguenti disposizioni delle superfici vetrate non sono ammesse (in nessun locale):</t>
  </si>
  <si>
    <t>* le esigenze imposte al coefficiente g secondo SIA 382/1 devono essere rispettate anche per le piccole superfici vetrate.</t>
  </si>
  <si>
    <t>Secondo SIA 382/1, cifre 2.3.1.9 e 2.3.1.10, i dispositivi di schermatura solare devono offrire una resistenza minima al vento. Ciò significa che quest'ultimi devono poter resistere a dei venti di 75 km/h (raffiche massime valore abituale degli indicatori del vento) in posizione spiegata.</t>
  </si>
  <si>
    <t>L'esigenza imposta alla capacità termica è considerata come soddisfatta, anche senza calcolo, quando i seguenti criteri sono soddisfatti:</t>
  </si>
  <si>
    <t>Secondo SIA 382/1 cifra 4.4.3, la necessità di un sistema di raffreddamento è valutata in funzione dei carichi interni e dalla possibilità di arieggiare attraverso le finestre (oltre all'aerazione meccanica).</t>
  </si>
  <si>
    <t>Per utilizzi in abitazioni mono- e plurifamiliari, singoli uffici e non e sale riunioni, un sistema di raffreddamento non è necessario se l'aerazione attraverso le finestre è possibile notte e giorno, a condizione di rispettare le esigenze della costruzione (schermatura solare  e capacità termica) secondo SIA 382/1.</t>
  </si>
  <si>
    <t>Per un raffrescamento attraverso l'apertura delle finestre, nelle abitazioni, le superfici delle finestre sono imposte dalla SIA 2023 e devono rispetare i seguenti criteri:</t>
  </si>
  <si>
    <t>Annotazione: soprattutto per un'aerazione unilaterale, le finestre a bilico non sono sufficienti.</t>
  </si>
  <si>
    <t>Se le esigenze costruttive poste dalle precedenti varianti non sono soddisfate, la necessità di un sistema di raffreddamento deve essere valutata con cura per mezzo di un calcolo appropriato. Il calcolo può essere effettuato liberamente anche se non necessario.</t>
  </si>
  <si>
    <t>Il calcolo delle temperature estive dell'aria interna deve essere eseguito almeno per i locali critici (per esempio: locali ad angolo, locali con lucernari,..)</t>
  </si>
  <si>
    <t>1        Aspetti generali</t>
  </si>
  <si>
    <r>
      <t>§</t>
    </r>
    <r>
      <rPr>
        <sz val="11"/>
        <rFont val="Arial"/>
        <family val="2"/>
      </rPr>
      <t xml:space="preserve">   Variante 1: valutazione globale di casi standard</t>
    </r>
  </si>
  <si>
    <r>
      <t>§</t>
    </r>
    <r>
      <rPr>
        <sz val="11"/>
        <rFont val="Arial"/>
        <family val="2"/>
      </rPr>
      <t xml:space="preserve">   Variante 3: calcolo secondo SIA 380/4 climatizzazione</t>
    </r>
  </si>
  <si>
    <r>
      <t>§</t>
    </r>
    <r>
      <rPr>
        <sz val="11"/>
        <rFont val="Arial"/>
        <family val="2"/>
      </rPr>
      <t xml:space="preserve">   Variante 2: verifica esterna dei criteri secondo SIA 382/1</t>
    </r>
  </si>
  <si>
    <r>
      <t>Conformemente al regolamento MINERGIE</t>
    </r>
    <r>
      <rPr>
        <sz val="11"/>
        <rFont val="Calibri"/>
        <family val="2"/>
      </rPr>
      <t>®</t>
    </r>
    <r>
      <rPr>
        <sz val="11"/>
        <rFont val="Arial"/>
        <family val="2"/>
      </rPr>
      <t xml:space="preserve">, la garanzia del benessere estivo deve essere verificata sulla base di criteri stabiliti. La valutazione e il formulario fanno riferimanto alla norma SIA 382/1. </t>
    </r>
  </si>
  <si>
    <t>2        Variante 1: verifica globale per casi standard</t>
  </si>
  <si>
    <r>
      <t>§</t>
    </r>
    <r>
      <rPr>
        <sz val="11"/>
        <rFont val="Arial"/>
        <family val="2"/>
      </rPr>
      <t xml:space="preserve">   Schermatura solare esterna mobile tramite tapparella o lamella (coeff. g massimo 0,1);</t>
    </r>
  </si>
  <si>
    <r>
      <t>§</t>
    </r>
    <r>
      <rPr>
        <sz val="11"/>
        <rFont val="Arial"/>
        <family val="2"/>
      </rPr>
      <t xml:space="preserve">   Raffrescamento notturno tramite finestre;</t>
    </r>
  </si>
  <si>
    <r>
      <t>§</t>
    </r>
    <r>
      <rPr>
        <sz val="11"/>
        <rFont val="Arial"/>
        <family val="2"/>
      </rPr>
      <t xml:space="preserve">   Carichi interni non superiori ai valori standard secondo quaderno tecnico SIA 2024;</t>
    </r>
  </si>
  <si>
    <r>
      <t>§</t>
    </r>
    <r>
      <rPr>
        <sz val="11"/>
        <rFont val="Arial"/>
        <family val="2"/>
      </rPr>
      <t xml:space="preserve">   Abitazioni (mono- e plurifamiliari) con soletta in calcestruzzo libera oltre l'80%.</t>
    </r>
  </si>
  <si>
    <r>
      <t>§</t>
    </r>
    <r>
      <rPr>
        <sz val="11"/>
        <rFont val="Arial"/>
        <family val="2"/>
      </rPr>
      <t xml:space="preserve">   Abitazioni (mono- e plurifamiliari) con 1 facciata o locali ad angolo:</t>
    </r>
  </si>
  <si>
    <r>
      <t>§</t>
    </r>
    <r>
      <rPr>
        <sz val="11"/>
        <rFont val="Arial"/>
        <family val="2"/>
      </rPr>
      <t xml:space="preserve">   Uffici singoli e non e sale riunioni con 1 facciata:</t>
    </r>
  </si>
  <si>
    <r>
      <t>§</t>
    </r>
    <r>
      <rPr>
        <sz val="11"/>
        <rFont val="Arial"/>
        <family val="2"/>
      </rPr>
      <t xml:space="preserve">   Magazzino con bassi carichi di calore interni</t>
    </r>
  </si>
  <si>
    <t xml:space="preserve">     locali ad angolo e percentuale di vetro per facciata &lt; 50%</t>
  </si>
  <si>
    <t xml:space="preserve">     soletta in calcestruzzo libera oltre l'80%</t>
  </si>
  <si>
    <t xml:space="preserve">     percentuale di vetro &lt; 50% e regolazione automatica della schermatura solare</t>
  </si>
  <si>
    <t>3       Variante 2: verifica secondo SIA 382/1</t>
  </si>
  <si>
    <t>3.1      Schermatura solare</t>
  </si>
  <si>
    <t>3.2      Capacità termica</t>
  </si>
  <si>
    <r>
      <t>§</t>
    </r>
    <r>
      <rPr>
        <sz val="11"/>
        <rFont val="Arial"/>
        <family val="2"/>
      </rPr>
      <t xml:space="preserve">   Vetrate in facciata e lucernari</t>
    </r>
  </si>
  <si>
    <r>
      <t>§</t>
    </r>
    <r>
      <rPr>
        <sz val="11"/>
        <rFont val="Arial"/>
        <family val="2"/>
      </rPr>
      <t xml:space="preserve">   Tre o più facciate contro esterno. Eccezione: tasso di superficie vetrata della terza facciata &lt; 10%*</t>
    </r>
  </si>
  <si>
    <r>
      <t>§</t>
    </r>
    <r>
      <rPr>
        <sz val="11"/>
        <rFont val="Arial"/>
        <family val="2"/>
      </rPr>
      <t xml:space="preserve">   Nessun locale ha facciate opposte (a meno di 10 m). Eccezione: il tasso di superficie vetrata orientata a nord, nord-est e nord-ovest   rappresenta meno del 10%*</t>
    </r>
  </si>
  <si>
    <r>
      <t>La capacità termica effettiva rapportata alla superficie netta del piano C</t>
    </r>
    <r>
      <rPr>
        <vertAlign val="subscript"/>
        <sz val="11"/>
        <rFont val="Arial"/>
        <family val="2"/>
      </rPr>
      <t>R</t>
    </r>
    <r>
      <rPr>
        <sz val="11"/>
        <rFont val="Arial"/>
        <family val="2"/>
      </rPr>
      <t>/A</t>
    </r>
    <r>
      <rPr>
        <vertAlign val="subscript"/>
        <sz val="11"/>
        <rFont val="Arial"/>
        <family val="2"/>
      </rPr>
      <t>NGF</t>
    </r>
    <r>
      <rPr>
        <sz val="11"/>
        <rFont val="Arial"/>
        <family val="2"/>
      </rPr>
      <t xml:space="preserve"> deve essere almeno 30 Wh/(m</t>
    </r>
    <r>
      <rPr>
        <vertAlign val="superscript"/>
        <sz val="11"/>
        <rFont val="Arial"/>
        <family val="2"/>
      </rPr>
      <t>2</t>
    </r>
    <r>
      <rPr>
        <sz val="11"/>
        <rFont val="Arial"/>
        <family val="2"/>
      </rPr>
      <t>K) (calcolo secondo SIA 382/1, allegato E). Il calcolo va effettuato tramite il programma "SIA 382/1 Wärmekapazität", disponibile sul sito www.energycodes.ch in lingua tedesca.</t>
    </r>
  </si>
  <si>
    <r>
      <t>§</t>
    </r>
    <r>
      <rPr>
        <sz val="11"/>
        <rFont val="Arial"/>
        <family val="2"/>
      </rPr>
      <t xml:space="preserve">   soletta in calcestruzzo libera oltre l' 80%</t>
    </r>
  </si>
  <si>
    <t xml:space="preserve">3.3      Carichi interni e aerazione attraverso le finestre </t>
  </si>
  <si>
    <r>
      <t>§</t>
    </r>
    <r>
      <rPr>
        <sz val="11"/>
        <rFont val="Arial"/>
        <family val="2"/>
      </rPr>
      <t xml:space="preserve">   abitazioni con betoncino o anidrite con minimo 6 cm di spessore</t>
    </r>
  </si>
  <si>
    <t>4.1      Temperature estive elevate dell'aria interna</t>
  </si>
  <si>
    <t>4      Variante 3: verifica tramite SIA 380/4 climatizzazione</t>
  </si>
  <si>
    <t>4.2      Raffreddamento</t>
  </si>
  <si>
    <r>
      <t>Lo standard MINERGIE</t>
    </r>
    <r>
      <rPr>
        <vertAlign val="superscript"/>
        <sz val="11"/>
        <rFont val="Calibri"/>
        <family val="0"/>
      </rPr>
      <t>®</t>
    </r>
    <r>
      <rPr>
        <sz val="11"/>
        <rFont val="Arial"/>
        <family val="2"/>
      </rPr>
      <t xml:space="preserve"> esige un sistema di raffreddamento quando si verificano alte temperature nei locali in estate (vedere SIA 382/1 cifra 4.4.4). I bisogni di energia per il raffreddamento e l'umidificazione sono da calcolare secondo SIA 380/4.</t>
    </r>
  </si>
  <si>
    <r>
      <t>Lo standard MINERGIE</t>
    </r>
    <r>
      <rPr>
        <vertAlign val="superscript"/>
        <sz val="11"/>
        <rFont val="Calibri"/>
        <family val="0"/>
      </rPr>
      <t>®</t>
    </r>
    <r>
      <rPr>
        <sz val="11"/>
        <rFont val="Calibri"/>
        <family val="2"/>
      </rPr>
      <t xml:space="preserve"> </t>
    </r>
    <r>
      <rPr>
        <sz val="11"/>
        <rFont val="Arial"/>
        <family val="2"/>
      </rPr>
      <t>permette un sistema di raffreddamento in tutte le categorie di edificio senza obbligo di giustificativi. Le prescrizioni cantonali hanno però la priorità e sono sempre determinanti.</t>
    </r>
  </si>
  <si>
    <r>
      <t>Nello standard MINERGIE</t>
    </r>
    <r>
      <rPr>
        <vertAlign val="superscript"/>
        <sz val="11"/>
        <rFont val="Calibri"/>
        <family val="0"/>
      </rPr>
      <t>®</t>
    </r>
    <r>
      <rPr>
        <sz val="11"/>
        <rFont val="Arial"/>
        <family val="2"/>
      </rPr>
      <t xml:space="preserve"> la verifica viene effettuata tramite la norma SIA 380/4 capitolo Ventilazione / climatizzazione. Il calcolo va effettuato tramite il programma "Klimatisierung", disponibile sul sito www.energiecodes.ch in lingua tedesca.</t>
    </r>
  </si>
  <si>
    <r>
      <t>Il fabbisogno di energia per il raffreddamento è calcolato nel fabbisongo totale ponderato. Il valore limite indice MINERGIE</t>
    </r>
    <r>
      <rPr>
        <vertAlign val="superscript"/>
        <sz val="11"/>
        <rFont val="Calibri"/>
        <family val="0"/>
      </rPr>
      <t>®</t>
    </r>
    <r>
      <rPr>
        <sz val="11"/>
        <rFont val="Arial"/>
        <family val="2"/>
      </rPr>
      <t xml:space="preserve"> non dipende dalla presenza di un sistema di raffreddamento.</t>
    </r>
  </si>
  <si>
    <r>
      <t>Per lo standard MINERGIE</t>
    </r>
    <r>
      <rPr>
        <vertAlign val="superscript"/>
        <sz val="11"/>
        <rFont val="Calibri"/>
        <family val="0"/>
      </rPr>
      <t>®</t>
    </r>
    <r>
      <rPr>
        <sz val="11"/>
        <rFont val="Arial"/>
        <family val="2"/>
      </rPr>
      <t xml:space="preserve"> non è il bisogno di un sistema di raffreddamento che deve essere giustificato, ma una buona protezione termica estiva (con o senza sistema di raffreddamento).  </t>
    </r>
  </si>
  <si>
    <r>
      <t xml:space="preserve">La dichiarazione della protezione termica estiva nel </t>
    </r>
    <r>
      <rPr>
        <sz val="11"/>
        <color indexed="8"/>
        <rFont val="Arial"/>
        <family val="2"/>
      </rPr>
      <t>formulario di verifica MINERGIE</t>
    </r>
    <r>
      <rPr>
        <vertAlign val="superscript"/>
        <sz val="11"/>
        <color indexed="8"/>
        <rFont val="Calibri"/>
        <family val="0"/>
      </rPr>
      <t>®</t>
    </r>
    <r>
      <rPr>
        <sz val="11"/>
        <rFont val="Calibri"/>
        <family val="2"/>
      </rPr>
      <t>,</t>
    </r>
    <r>
      <rPr>
        <sz val="11"/>
        <color indexed="10"/>
        <rFont val="Arial"/>
        <family val="2"/>
      </rPr>
      <t xml:space="preserve"> </t>
    </r>
    <r>
      <rPr>
        <sz val="11"/>
        <rFont val="Arial"/>
        <family val="0"/>
      </rPr>
      <t xml:space="preserve"> avviene tramite una rubrica separata (estate), nella quale si può scegliere tra 3 varianti:</t>
    </r>
  </si>
  <si>
    <t xml:space="preserve">     soletta in legno e betoncino con minimo 6 cm di spessore o anidrite con 5 cm di spessore,      percentuale di vetro &lt; 40%.</t>
  </si>
  <si>
    <t>Oggetto:</t>
  </si>
  <si>
    <t>Via , n°:</t>
  </si>
  <si>
    <t>NAP:</t>
  </si>
  <si>
    <t>Luogo:</t>
  </si>
  <si>
    <t>Zone:</t>
  </si>
  <si>
    <t>Coefficiente g massimo delle finestre in facciata secondo la norma SIA 382/1, cifre da 2.1.3.1 a 2.1.3.3</t>
  </si>
  <si>
    <t>Locale critico</t>
  </si>
  <si>
    <t>Facciata 1: orientamento</t>
  </si>
  <si>
    <t>N, NE, NO, E, SE, S, SO, O</t>
  </si>
  <si>
    <t>Riflesso delle facciate vicine (se N, NE o NO)</t>
  </si>
  <si>
    <t>Sì, No</t>
  </si>
  <si>
    <t xml:space="preserve">Lunghezza delle facciate (solo per locali ad angolo) </t>
  </si>
  <si>
    <t>Superficie della facciata</t>
  </si>
  <si>
    <t>Superficie vetrata</t>
  </si>
  <si>
    <t>Quota vetrata</t>
  </si>
  <si>
    <t>Coefficiente g massimo (vetro + protezione solare)</t>
  </si>
  <si>
    <t>Coefficiente g effettivo (vetro + protezione solare)</t>
  </si>
  <si>
    <t>Facciata 2 (solamente per  locali ad angolo): orientamento</t>
  </si>
  <si>
    <t>Coefficiente g massimo dei lucernari secondo la norma SIA 382/1 cifra 2.1.3.4</t>
  </si>
  <si>
    <t>Superficie della copertura</t>
  </si>
  <si>
    <t>Nessun locale possiede facciate contro esterno opposte (a meno di 10 m)
Se è il caso, la quota vetrata della facciata N, NE o NO deve essere &lt; 10%</t>
  </si>
  <si>
    <t>Nessun locale possiede tre facciate contro esterno
Se è il caso, la quota vetrata della terza facciata deve essere &lt; 10%</t>
  </si>
  <si>
    <t>Nessun locale ha contemporaneamente facciate in vetro e lucernari</t>
  </si>
  <si>
    <t>Resistenza al vento dei dispositivi di protezione solare secondo SIA 382/1, cifra 2.1.3.9</t>
  </si>
  <si>
    <t>I dispositivi di protezione solare possono restare in posizione spiegata fino ad una velocità del vento di 75 Km/h</t>
  </si>
  <si>
    <t>Tutti i locali hanno una soletta in calcestruzzo libera oltre l' 80%</t>
  </si>
  <si>
    <r>
      <t>La capacità termica effettiva rapportata alla superficie netta del piano è &gt; 30 Wh/(m</t>
    </r>
    <r>
      <rPr>
        <vertAlign val="superscript"/>
        <sz val="10"/>
        <rFont val="Arial"/>
        <family val="2"/>
      </rPr>
      <t>2</t>
    </r>
    <r>
      <rPr>
        <sz val="10"/>
        <rFont val="Arial"/>
        <family val="0"/>
      </rPr>
      <t>K). Calcolo tramite il Tool SIA 382/1 capacità termica (www.energycodes.ch)</t>
    </r>
  </si>
  <si>
    <t>Solo per abitazioni: betoncino con minimo 6 cm di spessore</t>
  </si>
  <si>
    <r>
      <t xml:space="preserve">Carico interno (vedi quaderno tecnico </t>
    </r>
    <r>
      <rPr>
        <sz val="10"/>
        <rFont val="Arial"/>
        <family val="0"/>
      </rPr>
      <t>SIA 2024)</t>
    </r>
  </si>
  <si>
    <t>Possibilità di aerazione attraverso le finestre</t>
  </si>
  <si>
    <t>giorno + notte, solo giorno, nessuna</t>
  </si>
  <si>
    <t>Raffreddamento necessario</t>
  </si>
  <si>
    <t xml:space="preserve">Solo per abitazioni, uffici singoli e non e sale riunioni: è possibile un raffrescamento notturno attraverso l'apertura delle finestre </t>
  </si>
  <si>
    <t>Secondo queste dichiarazioni, le esigenze di protezione termica estiva sono soddisfatte</t>
  </si>
  <si>
    <t>giorno + notte</t>
  </si>
  <si>
    <t>solo giorno</t>
  </si>
  <si>
    <t>nessuna</t>
  </si>
  <si>
    <t>toiture</t>
  </si>
  <si>
    <t>copertura</t>
  </si>
  <si>
    <r>
      <t>§</t>
    </r>
    <r>
      <rPr>
        <sz val="7"/>
        <rFont val="Times New Roman"/>
        <family val="1"/>
      </rPr>
      <t xml:space="preserve">      </t>
    </r>
    <r>
      <rPr>
        <sz val="11"/>
        <rFont val="Arial"/>
        <family val="2"/>
      </rPr>
      <t>Bureau (individuel ou paysagé), salle de réunion avec une seule façade.</t>
    </r>
  </si>
  <si>
    <t xml:space="preserve">      Plafond en béton apparent à &gt;80%.</t>
  </si>
  <si>
    <t xml:space="preserve">      Le taux de surface vitrée est de 50% max. et il y a une régulation automatique des protections solaires. </t>
  </si>
  <si>
    <r>
      <t>§</t>
    </r>
    <r>
      <rPr>
        <sz val="7"/>
        <rFont val="Times New Roman"/>
        <family val="1"/>
      </rPr>
      <t xml:space="preserve">      </t>
    </r>
    <r>
      <rPr>
        <sz val="11"/>
        <rFont val="Arial"/>
        <family val="2"/>
      </rPr>
      <t xml:space="preserve">Dépôt avec faibles charges internes. </t>
    </r>
  </si>
  <si>
    <t>Les critères doivent être applicables à la pièce la plus défavorable de la zone (par ex. la pièce à la surface vitrée la plus élevée).</t>
  </si>
  <si>
    <r>
      <t>3</t>
    </r>
    <r>
      <rPr>
        <b/>
        <sz val="7"/>
        <rFont val="Times New Roman"/>
        <family val="1"/>
      </rPr>
      <t xml:space="preserve">         </t>
    </r>
    <r>
      <rPr>
        <b/>
        <sz val="16"/>
        <rFont val="Arial"/>
        <family val="2"/>
      </rPr>
      <t>Variante 2: Justification selon SIA 382/1</t>
    </r>
  </si>
  <si>
    <t>Sur la deuxième feuille de calcul se trouve un outil de justification pour les situations qui ne correspondent pas au cas standard.</t>
  </si>
  <si>
    <t xml:space="preserve">Si les critères sont satisfaits un système de refroidissement n’est pas nécessaire. </t>
  </si>
  <si>
    <r>
      <t>3.1</t>
    </r>
    <r>
      <rPr>
        <b/>
        <sz val="7"/>
        <rFont val="Times New Roman"/>
        <family val="1"/>
      </rPr>
      <t xml:space="preserve">      </t>
    </r>
    <r>
      <rPr>
        <b/>
        <sz val="14"/>
        <rFont val="Arial"/>
        <family val="2"/>
      </rPr>
      <t>Protection solaire</t>
    </r>
  </si>
  <si>
    <t xml:space="preserve">Le coefficient g maximal autorisé pour les fenêtres de façade est calculé selon SIA 382/1, chap. 2.1.3.1 - 2.1.3.3. </t>
  </si>
  <si>
    <r>
      <t>Le coefficient g maximal autorisé pour lanterneau</t>
    </r>
    <r>
      <rPr>
        <sz val="11"/>
        <color indexed="10"/>
        <rFont val="Arial"/>
        <family val="2"/>
      </rPr>
      <t xml:space="preserve"> </t>
    </r>
    <r>
      <rPr>
        <sz val="11"/>
        <rFont val="Arial"/>
        <family val="2"/>
      </rPr>
      <t xml:space="preserve">est calculé selon SIA 382/1, chap. 2.1.3.4. </t>
    </r>
  </si>
  <si>
    <t>Conformément à SIA 382/1, chap. 2.1.3.5 les dispositions suivantes de surfaces vitrées ne sont pas autorisées (dans aucune pièce) :</t>
  </si>
  <si>
    <r>
      <t>§</t>
    </r>
    <r>
      <rPr>
        <sz val="7"/>
        <rFont val="Arial"/>
        <family val="2"/>
      </rPr>
      <t xml:space="preserve">      </t>
    </r>
    <r>
      <rPr>
        <sz val="11"/>
        <rFont val="Arial"/>
        <family val="2"/>
      </rPr>
      <t xml:space="preserve">Aucun local n’a une façade opposée à moins de 10m. Exception : le taux de surface vitrée orientée au nord, nord-est et nord-ouest représente moins de 10%*. </t>
    </r>
  </si>
  <si>
    <r>
      <t>§</t>
    </r>
    <r>
      <rPr>
        <sz val="7"/>
        <rFont val="Times New Roman"/>
        <family val="1"/>
      </rPr>
      <t xml:space="preserve">      </t>
    </r>
    <r>
      <rPr>
        <sz val="11"/>
        <rFont val="Arial"/>
        <family val="2"/>
      </rPr>
      <t>Trois façades ou plus. Exception : taux de surface vitrée de la 3ème façade &lt;10%*.</t>
    </r>
    <r>
      <rPr>
        <sz val="12"/>
        <rFont val="Times New Roman"/>
        <family val="1"/>
      </rPr>
      <t xml:space="preserve"> </t>
    </r>
  </si>
  <si>
    <r>
      <t>§</t>
    </r>
    <r>
      <rPr>
        <sz val="7"/>
        <rFont val="Arial"/>
        <family val="2"/>
      </rPr>
      <t xml:space="preserve">      </t>
    </r>
    <r>
      <rPr>
        <sz val="11"/>
        <rFont val="Arial"/>
        <family val="2"/>
      </rPr>
      <t>Vitrages en  façade et lanterneaux.</t>
    </r>
  </si>
  <si>
    <t>* Les exigences imposées au coefficient g selon SIA 382/1 doivent être respectées également pour les petites surfaces vitrées.</t>
  </si>
  <si>
    <t>Selon SIA 382/1, chap. 2.3.1.9 et 2.3.1.10 les dispositifs de protection solaire doivent offrir une résistance minimale au vent. Sur le plateau suisse ceux-ci doivent pouvoir résister à des vents de 75 km/h (rafales maximales, valeur habituelle des indicateurs de vent) en position déployée.</t>
  </si>
  <si>
    <t>.</t>
  </si>
  <si>
    <r>
      <t>3.2</t>
    </r>
    <r>
      <rPr>
        <b/>
        <sz val="7"/>
        <rFont val="Times New Roman"/>
        <family val="1"/>
      </rPr>
      <t xml:space="preserve">      </t>
    </r>
    <r>
      <rPr>
        <b/>
        <sz val="14"/>
        <rFont val="Arial"/>
        <family val="2"/>
      </rPr>
      <t>Capacité thermique</t>
    </r>
  </si>
  <si>
    <r>
      <t>L’exigence imposée à la capacité thermique est considérée comme satisfaite sans calcul lorsque les critères suivants sont remplis :</t>
    </r>
    <r>
      <rPr>
        <sz val="12"/>
        <rFont val="Times New Roman"/>
        <family val="1"/>
      </rPr>
      <t> </t>
    </r>
    <r>
      <rPr>
        <sz val="11"/>
        <rFont val="Arial"/>
        <family val="2"/>
      </rPr>
      <t xml:space="preserve"> </t>
    </r>
  </si>
  <si>
    <r>
      <t>§</t>
    </r>
    <r>
      <rPr>
        <sz val="7"/>
        <rFont val="Times New Roman"/>
        <family val="1"/>
      </rPr>
      <t xml:space="preserve">      </t>
    </r>
    <r>
      <rPr>
        <sz val="11"/>
        <rFont val="Arial"/>
        <family val="2"/>
      </rPr>
      <t>Plafond en béton apparent à &gt;80% ;</t>
    </r>
  </si>
  <si>
    <r>
      <t>§</t>
    </r>
    <r>
      <rPr>
        <sz val="7"/>
        <rFont val="Times New Roman"/>
        <family val="1"/>
      </rPr>
      <t xml:space="preserve">      </t>
    </r>
    <r>
      <rPr>
        <sz val="11"/>
        <rFont val="Arial"/>
        <family val="2"/>
      </rPr>
      <t xml:space="preserve">Logement avec chape de ciment d’au moins 6 cm d’épaisseur. </t>
    </r>
  </si>
  <si>
    <r>
      <t>3.3</t>
    </r>
    <r>
      <rPr>
        <b/>
        <sz val="7"/>
        <rFont val="Times New Roman"/>
        <family val="1"/>
      </rPr>
      <t>     </t>
    </r>
    <r>
      <rPr>
        <b/>
        <sz val="14"/>
        <rFont val="Arial"/>
        <family val="2"/>
      </rPr>
      <t>Charges thermiques internes et aération par les fenêtres</t>
    </r>
  </si>
  <si>
    <t>Selon SIA 382/1, chap. 4.4.3 la nécessité d’un système de refroidissement est évaluée en fonction de la présence de charges internes et de la possibilité d’aérer par les fenêtres (en plus de l’aération mécanique).</t>
  </si>
  <si>
    <t>für MINERGIE®-/-P®-Nachweis Version 9</t>
  </si>
  <si>
    <t>Pour les utilisations habitation individuelle et collective, bureau individuel et paysagé et salles de réunion, un système de refroidissement n’est pas nécessaire si l’aération par les fenêtres est possible nuit et jour, à condition de respecter les exigences de la construction (protection solaire et masse d’accumulation) selon SIA 382/1.</t>
  </si>
  <si>
    <r>
      <t>Pour qu’un rafraîchissement nocturne par l’ouverture des fenêtres soit accepté dans les habitations, les surfaces effectives suivantes sont imposées par SIA 2023</t>
    </r>
    <r>
      <rPr>
        <sz val="12"/>
        <rFont val="Times New Roman"/>
        <family val="1"/>
      </rPr>
      <t> </t>
    </r>
    <r>
      <rPr>
        <sz val="11"/>
        <rFont val="Arial"/>
        <family val="2"/>
      </rPr>
      <t>:</t>
    </r>
  </si>
  <si>
    <r>
      <t>§</t>
    </r>
    <r>
      <rPr>
        <sz val="7"/>
        <rFont val="Times New Roman"/>
        <family val="1"/>
      </rPr>
      <t xml:space="preserve">      </t>
    </r>
    <r>
      <rPr>
        <sz val="11"/>
        <rFont val="Arial"/>
        <family val="2"/>
      </rPr>
      <t xml:space="preserve">Pour une aération unilatérale minimum 2 – 3% de la surface du sol. </t>
    </r>
  </si>
  <si>
    <r>
      <t>§</t>
    </r>
    <r>
      <rPr>
        <sz val="7"/>
        <rFont val="Times New Roman"/>
        <family val="1"/>
      </rPr>
      <t xml:space="preserve">      </t>
    </r>
    <r>
      <rPr>
        <sz val="11"/>
        <rFont val="Arial"/>
        <family val="2"/>
      </rPr>
      <t>Pour une aération croisée 1 – 2% de la surface du sol.</t>
    </r>
  </si>
  <si>
    <t>Remarque : les fenêtres à bascule ne suffisent souvent pas pour une aération unilatérale.</t>
  </si>
  <si>
    <r>
      <t>4</t>
    </r>
    <r>
      <rPr>
        <b/>
        <sz val="7"/>
        <rFont val="Times New Roman"/>
        <family val="1"/>
      </rPr>
      <t xml:space="preserve">         </t>
    </r>
    <r>
      <rPr>
        <b/>
        <sz val="16"/>
        <rFont val="Arial"/>
        <family val="2"/>
      </rPr>
      <t xml:space="preserve">Variante 3: Calcul selon </t>
    </r>
    <r>
      <rPr>
        <b/>
        <i/>
        <sz val="16"/>
        <rFont val="Arial"/>
        <family val="2"/>
      </rPr>
      <t>SIA 380/4 Climatisation</t>
    </r>
  </si>
  <si>
    <r>
      <t>4.1</t>
    </r>
    <r>
      <rPr>
        <b/>
        <sz val="7"/>
        <rFont val="Times New Roman"/>
        <family val="1"/>
      </rPr>
      <t xml:space="preserve">      </t>
    </r>
    <r>
      <rPr>
        <b/>
        <sz val="14"/>
        <rFont val="Arial"/>
        <family val="2"/>
      </rPr>
      <t>Températures estivales élevées de l’air intérieur</t>
    </r>
  </si>
  <si>
    <t xml:space="preserve">Lorsque les exigences de construction ne sont pas satisfaites ou que l’aération nocturne par les fenêtres n’est pas possible, la nécessité d’un système de refroidissement doit être évaluée soigneusement au moyen d’un calcul approprié. Le calcul peut néanmoins aussi être effectué facultativement à tout moment. </t>
  </si>
  <si>
    <t>Le calcul des températures estivales de l’air intérieur doit être effectué au minimum pour les pièces critiques (par ex. pièces d’angle, locaux avec lanterneau).</t>
  </si>
  <si>
    <r>
      <t>4.2</t>
    </r>
    <r>
      <rPr>
        <b/>
        <sz val="7"/>
        <rFont val="Times New Roman"/>
        <family val="1"/>
      </rPr>
      <t xml:space="preserve">      </t>
    </r>
    <r>
      <rPr>
        <b/>
        <sz val="14"/>
        <rFont val="Arial"/>
        <family val="2"/>
      </rPr>
      <t>Refroidissement</t>
    </r>
  </si>
  <si>
    <r>
      <t>Du point de vue du standard MINERGIE</t>
    </r>
    <r>
      <rPr>
        <vertAlign val="superscript"/>
        <sz val="11"/>
        <rFont val="Arial"/>
        <family val="2"/>
      </rPr>
      <t>®</t>
    </r>
    <r>
      <rPr>
        <sz val="11"/>
        <rFont val="Arial"/>
        <family val="2"/>
      </rPr>
      <t xml:space="preserve"> il est possible d’intégrer un  système de refroidissement dans toutes les catégories de bâtiment sans obligation de justification. Mais les prescriptions cantonales ont la priorité et sont toujours déterminantes.</t>
    </r>
  </si>
  <si>
    <r>
      <t>Le standard MINERGIE</t>
    </r>
    <r>
      <rPr>
        <vertAlign val="superscript"/>
        <sz val="11"/>
        <rFont val="Arial"/>
        <family val="2"/>
      </rPr>
      <t>®</t>
    </r>
    <r>
      <rPr>
        <sz val="11"/>
        <rFont val="Arial"/>
        <family val="2"/>
      </rPr>
      <t xml:space="preserve"> exige un système de refroidissement lorsque des températures élevées de l’air intérieur sont attendues en été (voir SIA 382/1 chap. 4.4.4). Les besoins d’énergie pour le refroidissement et l’humidification sont à calculer selon SIA 380/4.</t>
    </r>
  </si>
  <si>
    <t>Zone</t>
  </si>
  <si>
    <t>ja</t>
  </si>
  <si>
    <t>nein</t>
  </si>
  <si>
    <t>Gemäss Deklaration sind Anforderungen an den sommerlichen Wärmeschutz erfüllt.</t>
  </si>
  <si>
    <t>Die Glasflächen sind kleiner als die Fensterflächen (um den Betrag des Rahmenanteils)</t>
  </si>
  <si>
    <t>Lager mit geringen internen Wärmelasten</t>
  </si>
  <si>
    <t>- keine Oblichter;</t>
  </si>
  <si>
    <t>n.a.</t>
  </si>
  <si>
    <t xml:space="preserve">Die internen Wärmelasten sind so tief, dass sie mit Fensterlüftung abgeführt werden können. </t>
  </si>
  <si>
    <t>Die Erfüllung dieser Kriterien wird in Beilagen beschrieben und dokumentiert.</t>
  </si>
  <si>
    <t>Bemerkungen zum externen Nachweis (Art, Beilage, z.B. Hilfskriterien gemäss Anwendungshilfe):</t>
  </si>
  <si>
    <t>Die sommerlichen Raumlufttemperaturen wurden gemäss SIA 382/1, Zif. 4.4.4 berechnet. Die Grenzwertkurve wird ohne Kühlung an weniger als 100 h überschritten.</t>
  </si>
  <si>
    <t>Die Anforderungen an den Sonnenschutz sind erfüllt.</t>
  </si>
  <si>
    <t>- aussenliegender beweglicher Sonnenschutz mit Rollläden oder Rafflamellenstoren;</t>
  </si>
  <si>
    <t>S1</t>
  </si>
  <si>
    <t>S2</t>
  </si>
  <si>
    <t>S3</t>
  </si>
  <si>
    <t>S4</t>
  </si>
  <si>
    <t>S5</t>
  </si>
  <si>
    <t>S6</t>
  </si>
  <si>
    <t>S7</t>
  </si>
  <si>
    <t>S8</t>
  </si>
  <si>
    <t>S9</t>
  </si>
  <si>
    <t>S10</t>
  </si>
  <si>
    <t>S11</t>
  </si>
  <si>
    <t>S12</t>
  </si>
  <si>
    <t>S13</t>
  </si>
  <si>
    <t>S14</t>
  </si>
  <si>
    <t>S15</t>
  </si>
  <si>
    <t>S16</t>
  </si>
  <si>
    <t>Variante 2: Externer Nachweis der Kriterien gemäss SIA382/1 (ohne Kühlung)</t>
  </si>
  <si>
    <t>- interne Wärmelasten nicht höher als die Standardwerte im Merkblatt SIA 2024.</t>
  </si>
  <si>
    <t xml:space="preserve">Objekt: </t>
  </si>
  <si>
    <t xml:space="preserve">Strasse / Nr: </t>
  </si>
  <si>
    <t xml:space="preserve">Postleitzahl: </t>
  </si>
  <si>
    <t xml:space="preserve">Ort: </t>
  </si>
  <si>
    <t>Beurteilung nach Kriterien gemäss SIA 382/1</t>
  </si>
  <si>
    <t>N</t>
  </si>
  <si>
    <t>NE</t>
  </si>
  <si>
    <t>maximaler g-Wert von Fassadenfenstern gemäss SIA 382/1, Ziffern 2.1.3.1 bis 2.1.3.3</t>
  </si>
  <si>
    <t>NW</t>
  </si>
  <si>
    <t>Kritischer Raum</t>
  </si>
  <si>
    <t>E</t>
  </si>
  <si>
    <t>Fassade 1: Orientierung</t>
  </si>
  <si>
    <t>S</t>
  </si>
  <si>
    <t>W</t>
  </si>
  <si>
    <t>SW</t>
  </si>
  <si>
    <t>SE</t>
  </si>
  <si>
    <t>l</t>
  </si>
  <si>
    <t>m</t>
  </si>
  <si>
    <t>A</t>
  </si>
  <si>
    <t>Glasfläche</t>
  </si>
  <si>
    <t>Glasanteil</t>
  </si>
  <si>
    <t>-</t>
  </si>
  <si>
    <t>g</t>
  </si>
  <si>
    <t>Fasade</t>
  </si>
  <si>
    <t>Hauptfassade</t>
  </si>
  <si>
    <t>Nebenfassde</t>
  </si>
  <si>
    <t>massgebend</t>
  </si>
  <si>
    <t>Fassade 2 (nur bei Eckräumen): Orientierung</t>
  </si>
  <si>
    <t>Zeile</t>
  </si>
  <si>
    <t>Länge der Fassade</t>
  </si>
  <si>
    <t>maximaler g-Wert von Oblichtern SIA 382/1, Ziffern 2.1.3.4</t>
  </si>
  <si>
    <t>Dachfläche</t>
  </si>
  <si>
    <t>Kein Raum hat gegenüberliegende Fassaden.
Resp. Glasanteil der N, NE oder NW-Fassade &lt;10%.</t>
  </si>
  <si>
    <t>Kein Raum hat drei Fassaden. 
Resp. Glasanteil der 3. Fassade &lt;10%.</t>
  </si>
  <si>
    <t>Kein Raum hat gleichzeitig Fassadenfenster und Oblichter.</t>
  </si>
  <si>
    <t>Windfestigkeit des Sonnenschutzes, SIA 382/1, Ziffer 2.1.3.9</t>
  </si>
  <si>
    <t>Der Sonnenschutz bleibt bis zu einer Windgeschwindigkeit 
von 75 km/h in abgesenkter Stellung.</t>
  </si>
  <si>
    <t>Alle Räume haben Betondecken die zu min. 80% frei sind.</t>
  </si>
  <si>
    <t>Fehlermeldungen</t>
  </si>
  <si>
    <t>Länge fehlt</t>
  </si>
  <si>
    <t>Nur Wohnen: Zementunterlagsböden mit min. 6 cm Stärke</t>
  </si>
  <si>
    <t>Interne Wärmequellen (s. Merkblatt SIA 2024)</t>
  </si>
  <si>
    <t>Möglichkeit der Fensterlüftung</t>
  </si>
  <si>
    <t>keine</t>
  </si>
  <si>
    <t>nur Tag</t>
  </si>
  <si>
    <t>Tag + Nacht</t>
  </si>
  <si>
    <t>Kühlung notwendig</t>
  </si>
  <si>
    <t>Nur für Wohnen, Einzelbüros, Gruppenbüos und Sitzungszimmer: Eine Nachtauskühlung mit Fensterlüftung ist möglich.</t>
  </si>
  <si>
    <t>Glasfläche zu gross</t>
  </si>
  <si>
    <t>g-Wert zu gross</t>
  </si>
  <si>
    <t>Fassade 2</t>
  </si>
  <si>
    <t>Dach</t>
  </si>
  <si>
    <t>Reflexion fehlt</t>
  </si>
  <si>
    <t>erwünscht</t>
  </si>
  <si>
    <r>
      <t>m</t>
    </r>
    <r>
      <rPr>
        <vertAlign val="superscript"/>
        <sz val="8"/>
        <rFont val="Arial"/>
        <family val="0"/>
      </rPr>
      <t>2</t>
    </r>
  </si>
  <si>
    <r>
      <t>A</t>
    </r>
    <r>
      <rPr>
        <vertAlign val="subscript"/>
        <sz val="8"/>
        <rFont val="Arial"/>
        <family val="0"/>
      </rPr>
      <t>g</t>
    </r>
  </si>
  <si>
    <r>
      <t>f</t>
    </r>
    <r>
      <rPr>
        <vertAlign val="subscript"/>
        <sz val="8"/>
        <rFont val="Arial"/>
        <family val="0"/>
      </rPr>
      <t>g</t>
    </r>
  </si>
  <si>
    <r>
      <t>Q</t>
    </r>
    <r>
      <rPr>
        <vertAlign val="subscript"/>
        <sz val="8"/>
        <rFont val="Arial"/>
        <family val="2"/>
      </rPr>
      <t>i</t>
    </r>
  </si>
  <si>
    <r>
      <t>Wh/m</t>
    </r>
    <r>
      <rPr>
        <vertAlign val="superscript"/>
        <sz val="7"/>
        <rFont val="Arial"/>
        <family val="0"/>
      </rPr>
      <t>2</t>
    </r>
    <r>
      <rPr>
        <sz val="7"/>
        <rFont val="Arial"/>
        <family val="0"/>
      </rPr>
      <t>d</t>
    </r>
  </si>
  <si>
    <t>Sommerlicher Wärmeschutz und Kühlung</t>
  </si>
  <si>
    <r>
      <t>2</t>
    </r>
    <r>
      <rPr>
        <b/>
        <sz val="7"/>
        <rFont val="Times New Roman"/>
        <family val="1"/>
      </rPr>
      <t xml:space="preserve">         </t>
    </r>
    <r>
      <rPr>
        <b/>
        <sz val="16"/>
        <rFont val="Arial"/>
        <family val="2"/>
      </rPr>
      <t>Variante 1: Globalbeurteilung von Standardfällen</t>
    </r>
  </si>
  <si>
    <r>
      <t>§</t>
    </r>
    <r>
      <rPr>
        <sz val="7"/>
        <rFont val="Times New Roman"/>
        <family val="1"/>
      </rPr>
      <t xml:space="preserve">      </t>
    </r>
    <r>
      <rPr>
        <sz val="11"/>
        <rFont val="Arial"/>
        <family val="2"/>
      </rPr>
      <t>Eine Nachauskühlung mit Fensterlüftung ist möglich;</t>
    </r>
  </si>
  <si>
    <r>
      <t>§</t>
    </r>
    <r>
      <rPr>
        <sz val="7"/>
        <rFont val="Times New Roman"/>
        <family val="1"/>
      </rPr>
      <t xml:space="preserve">      </t>
    </r>
    <r>
      <rPr>
        <sz val="11"/>
        <rFont val="Arial"/>
        <family val="2"/>
      </rPr>
      <t>Die internen Wärmelasten sind nicht höher als die Standardwerte im Merkblatt SIA 2024.</t>
    </r>
  </si>
  <si>
    <r>
      <t>§</t>
    </r>
    <r>
      <rPr>
        <sz val="7"/>
        <rFont val="Times New Roman"/>
        <family val="1"/>
      </rPr>
      <t xml:space="preserve">      </t>
    </r>
    <r>
      <rPr>
        <sz val="11"/>
        <rFont val="Arial"/>
        <family val="2"/>
      </rPr>
      <t>Einzelbüros, Gruppenbüros und Sitzungszimmer mit nur einer Fassade.</t>
    </r>
  </si>
  <si>
    <r>
      <t>§</t>
    </r>
    <r>
      <rPr>
        <sz val="7"/>
        <rFont val="Times New Roman"/>
        <family val="1"/>
      </rPr>
      <t xml:space="preserve">      </t>
    </r>
    <r>
      <rPr>
        <sz val="11"/>
        <rFont val="Arial"/>
        <family val="2"/>
      </rPr>
      <t>Lager mit geringen internen Wärmelasten.</t>
    </r>
  </si>
  <si>
    <t>Beim Erfüllen der Kriterien ist keine Kühlung erforderlich.</t>
  </si>
  <si>
    <r>
      <t>3.1</t>
    </r>
    <r>
      <rPr>
        <b/>
        <sz val="7"/>
        <rFont val="Times New Roman"/>
        <family val="1"/>
      </rPr>
      <t xml:space="preserve">      </t>
    </r>
    <r>
      <rPr>
        <b/>
        <sz val="14"/>
        <rFont val="Arial"/>
        <family val="2"/>
      </rPr>
      <t>Sonneschutz</t>
    </r>
  </si>
  <si>
    <r>
      <t>§</t>
    </r>
    <r>
      <rPr>
        <sz val="7"/>
        <rFont val="Times New Roman"/>
        <family val="1"/>
      </rPr>
      <t xml:space="preserve">      </t>
    </r>
    <r>
      <rPr>
        <sz val="11"/>
        <rFont val="Arial"/>
        <family val="2"/>
      </rPr>
      <t>Drei und mehr Fassaden. Ausser wenn der Glasanteil der 3. Fassade unter 10% liegt*.</t>
    </r>
  </si>
  <si>
    <r>
      <t>§</t>
    </r>
    <r>
      <rPr>
        <sz val="7"/>
        <rFont val="Times New Roman"/>
        <family val="1"/>
      </rPr>
      <t xml:space="preserve">      </t>
    </r>
    <r>
      <rPr>
        <sz val="11"/>
        <rFont val="Arial"/>
        <family val="2"/>
      </rPr>
      <t>Fassadenfenster und Oblichter.</t>
    </r>
  </si>
  <si>
    <r>
      <t>3.2</t>
    </r>
    <r>
      <rPr>
        <b/>
        <sz val="7"/>
        <rFont val="Times New Roman"/>
        <family val="1"/>
      </rPr>
      <t xml:space="preserve">      </t>
    </r>
    <r>
      <rPr>
        <b/>
        <sz val="14"/>
        <rFont val="Arial"/>
        <family val="2"/>
      </rPr>
      <t>Wärmespeicherfähigkeit</t>
    </r>
  </si>
  <si>
    <r>
      <t>§</t>
    </r>
    <r>
      <rPr>
        <sz val="7"/>
        <rFont val="Times New Roman"/>
        <family val="1"/>
      </rPr>
      <t xml:space="preserve">      </t>
    </r>
    <r>
      <rPr>
        <sz val="11"/>
        <rFont val="Arial"/>
        <family val="2"/>
      </rPr>
      <t>Betondecken, die zu mindestens 80% frei sind;</t>
    </r>
  </si>
  <si>
    <r>
      <t>3.3</t>
    </r>
    <r>
      <rPr>
        <b/>
        <sz val="7"/>
        <rFont val="Times New Roman"/>
        <family val="1"/>
      </rPr>
      <t xml:space="preserve">      </t>
    </r>
    <r>
      <rPr>
        <b/>
        <sz val="14"/>
        <rFont val="Arial"/>
        <family val="2"/>
      </rPr>
      <t>Interne Wärmequellen und Fensterlüftung</t>
    </r>
  </si>
  <si>
    <r>
      <t>§</t>
    </r>
    <r>
      <rPr>
        <sz val="7"/>
        <rFont val="Times New Roman"/>
        <family val="1"/>
      </rPr>
      <t xml:space="preserve">      </t>
    </r>
    <r>
      <rPr>
        <sz val="11"/>
        <rFont val="Arial"/>
        <family val="2"/>
      </rPr>
      <t>Für einseitige Lüftung mindestens 2 – 3% der Bodenfläche.</t>
    </r>
  </si>
  <si>
    <r>
      <t>§</t>
    </r>
    <r>
      <rPr>
        <sz val="7"/>
        <rFont val="Times New Roman"/>
        <family val="1"/>
      </rPr>
      <t xml:space="preserve">      </t>
    </r>
    <r>
      <rPr>
        <sz val="11"/>
        <rFont val="Arial"/>
        <family val="2"/>
      </rPr>
      <t>Für Querlüftung mindestens 1 – 2% der Bodenfläche.</t>
    </r>
  </si>
  <si>
    <t>Bemerkung: Vor allem bei einseitiger Lüftung sind Kippfenster oft nicht genügend.</t>
  </si>
  <si>
    <r>
      <t>4</t>
    </r>
    <r>
      <rPr>
        <b/>
        <sz val="7"/>
        <rFont val="Times New Roman"/>
        <family val="1"/>
      </rPr>
      <t xml:space="preserve">         </t>
    </r>
    <r>
      <rPr>
        <b/>
        <sz val="16"/>
        <rFont val="Arial"/>
        <family val="2"/>
      </rPr>
      <t xml:space="preserve">Variante 3: Berechnung mit dem Tool </t>
    </r>
    <r>
      <rPr>
        <b/>
        <i/>
        <sz val="16"/>
        <rFont val="Arial"/>
        <family val="2"/>
      </rPr>
      <t>SIA 380/4 Klima</t>
    </r>
  </si>
  <si>
    <r>
      <t>4.1</t>
    </r>
    <r>
      <rPr>
        <b/>
        <sz val="7"/>
        <rFont val="Times New Roman"/>
        <family val="1"/>
      </rPr>
      <t xml:space="preserve">      </t>
    </r>
    <r>
      <rPr>
        <b/>
        <sz val="14"/>
        <rFont val="Arial"/>
        <family val="2"/>
      </rPr>
      <t>Hohe sommerliche Raumlufttemperaturen</t>
    </r>
  </si>
  <si>
    <r>
      <t>4.2</t>
    </r>
    <r>
      <rPr>
        <b/>
        <sz val="7"/>
        <rFont val="Times New Roman"/>
        <family val="1"/>
      </rPr>
      <t xml:space="preserve">      </t>
    </r>
    <r>
      <rPr>
        <b/>
        <sz val="14"/>
        <rFont val="Arial"/>
        <family val="2"/>
      </rPr>
      <t>Kühlung</t>
    </r>
  </si>
  <si>
    <t>Es wird deklariert, ob in den Räumen einer Zone bestimmt Kriterien eingehalten sind. 
Falls dies der Fall ist, ist weder eine Kühlung noch ein detaillierter Nachweis erforderlich.</t>
  </si>
  <si>
    <t>Der Nachweis des sommerlichen Wärmeschutzes ist grundsätzlich eine Selbstdeklaration 
des Antragstellers. Die Zertifizierungsstelle kann im Rahmen der Zertifizierung oder bei 
Stichproben detaillierte Unterlagen verlangen.</t>
  </si>
  <si>
    <t>In Beilagen ist zu dokumentieren, das die Kriterien zur Vermeidung von hohen 
sommerlichen Raumtemperaturen eingehalten sind.</t>
  </si>
  <si>
    <t>Der Energiebedarf für Kühlung wird im gewichteten Energiebedarf eingerechnet. Der 
Grenzwert Minergie ist unabhängig davon ob gekühlt wird oder nicht.</t>
  </si>
  <si>
    <t>Für häufige Fälle werden Rahmenbedingungen aufgeführt, bei denen eine Kühlung nicht 
erforderlich ist. Für all diese Fälle wird vorausgesetzt dass gleichzeitig die folgenden 
Bedingungen eingehalten werden:</t>
  </si>
  <si>
    <t>Als Standardfälle gelten Situationen, bei denen eine der folgenden Beschreibungen zutrifft 
und gleichzeitig alle obigen Bedingungen eingehalten werden:</t>
  </si>
  <si>
    <t>Die Beschreibungen müssen für den ungünstigsten Raum in der Zone (z.B. der Raum mit 
dem höchsten Glasanteil) zutreffen.</t>
  </si>
  <si>
    <t>Der maximal zulässige g-Wert von Fassadenfenstern wird gemäss SIA 382/1, Ziffern 2.1.3.1 
bis 2.1.3.3 berechnet.</t>
  </si>
  <si>
    <t>Der maximal zulässige g-Wert von Oblichtern wird gemäss SIA 382/1, Ziffer 2.1.3.4 
berechnet.</t>
  </si>
  <si>
    <r>
      <t>§</t>
    </r>
    <r>
      <rPr>
        <sz val="7"/>
        <rFont val="Times New Roman"/>
        <family val="1"/>
      </rPr>
      <t xml:space="preserve">      </t>
    </r>
    <r>
      <rPr>
        <sz val="11"/>
        <rFont val="Arial"/>
        <family val="2"/>
      </rPr>
      <t>Gegenüberliegende Fassaden von weniger als 10 m Abstand. Ausser wenn der Glasanteil 
der Nord-, Nordost- resp. Nordwestfassade unter 10% liegt*.</t>
    </r>
  </si>
  <si>
    <t>In Anlehnung an SIA 382/1, Ziffer 2.1.3.5 darf in keinem Raum eine der folgenden 
Anordnungen von Glasflächen vorhanden sein:</t>
  </si>
  <si>
    <t>Gemäss SIA 382/1, Ziffern 2.3.1.9 und 2.3.1.10 wird eine minimale Windfestigkeit des 
Sonnenschutzes gefordert. Im schweizerischen Mittelland bedeutet dies vereinfacht, dass 
der Sonnenschutz bis zu einer Windgeschwindigkeit von 75 km/h (Böenspitze, üblicher 
Einstellwert Windwächter) in abgesenkter Stellung verbleiben kann.</t>
  </si>
  <si>
    <t>Die Anforderung an die Wärmespeicherfähigkeit gilt auch ohne Berechnung als erfüllt, wenn 
eines der folgenden Kriterien erfüllt ist.</t>
  </si>
  <si>
    <t>Gemäss SIA 382/1, Ziffer 4.4.3 kann die Notwendigkeit einer Kühlung anhand der internen 
Wärmequellen und der (zusätzlich zur mechanischen Lüftung) vorhandenen Möglichkeit 
einer Fensterlüftung beurteilt werden.</t>
  </si>
  <si>
    <t>Für die Nutzungen Wohnen (EFH und MFH), Einzelbüros, Gruppenbüros und 
Sitzungszimmer ist eine Kühlung nicht notwendig, wenn sowohl am Tag wie auch in der 
Nacht eine Fensterlüftung möglich ist. Voraussetzung ist, dass die baulichen Anforderungen 
(Sonnenschutz und Speichermasse) gemäss SIA 382/1 eingehalten sind.</t>
  </si>
  <si>
    <t>Für eine Nachauskühlung mit Fensterlüftung ist in Wohnungen gemäss Merkblatt SIA 2023 
folgende wirksame Querschnittsfläche erforderlich:</t>
  </si>
  <si>
    <t>Die vertiefte Beurteilung der Notwendigkeit einer Kühlung muss mittels einer fachgerechten 
Berechnung erfolgen, wenn die baulichen Anforderungen nicht erfüllt sind oder wenn keine 
Nachtauskühlung mit Fensterlüftung möglich ist. Die Berechnung kann aber auch jederzeit 
freiwillig durchgeführt werden.</t>
  </si>
  <si>
    <t>Die Berechnung der sommerlichen Raumlufttemperaturen muss mindestens für kritische 
Räume (z.B. Eckräume, Räume mit Oblichtern) durchgeführt werden.</t>
  </si>
  <si>
    <t>* auch bei den kleinen Glasflächen müssen die Anforderungen an den g-Wert gemäss SIA 382/1 
eingehalten werden.</t>
  </si>
  <si>
    <r>
      <t>Im MINERGIE</t>
    </r>
    <r>
      <rPr>
        <vertAlign val="superscript"/>
        <sz val="11"/>
        <rFont val="Arial"/>
        <family val="2"/>
      </rPr>
      <t>®</t>
    </r>
    <r>
      <rPr>
        <sz val="11"/>
        <rFont val="Arial"/>
        <family val="2"/>
      </rPr>
      <t xml:space="preserve">-Standard wird eine Kühlung verlangt, wenn hohe sommerliche 
Rumlufttemperaturen zu erwarten sind (s. SIA 382/1 Ziffer 4.4.4). Der Energiebedarf für 
Kühlung und Befeuchtung ist mit dem Tool </t>
    </r>
    <r>
      <rPr>
        <i/>
        <sz val="11"/>
        <rFont val="Arial"/>
        <family val="2"/>
      </rPr>
      <t>SIA 380/4 Klima</t>
    </r>
    <r>
      <rPr>
        <sz val="11"/>
        <rFont val="Arial"/>
        <family val="2"/>
      </rPr>
      <t xml:space="preserve"> zu berechnen.  </t>
    </r>
  </si>
  <si>
    <r>
      <t>Aus Sicht des MINERGIE</t>
    </r>
    <r>
      <rPr>
        <vertAlign val="superscript"/>
        <sz val="11"/>
        <rFont val="Arial"/>
        <family val="2"/>
      </rPr>
      <t>®</t>
    </r>
    <r>
      <rPr>
        <sz val="11"/>
        <rFont val="Arial"/>
        <family val="2"/>
      </rPr>
      <t>-Standard ist eine Kühlung in allen Gebäudekategorien ohne 
Nachweis möglich. Die kantonalen Energievorschriften gehen aber vor und sind immer 
massgebend.</t>
    </r>
  </si>
  <si>
    <t xml:space="preserve">     Räume mit nur einer Fassade und einem Glasanteil von &lt;70%.</t>
  </si>
  <si>
    <t xml:space="preserve">      Eckzimmer mit einem Glasanteil von &lt;50% pro Fassade.</t>
  </si>
  <si>
    <t xml:space="preserve">      Räume mit einem Glasanteil von &lt; 40%</t>
  </si>
  <si>
    <t xml:space="preserve">      Die Räume haben Betondecken, die zu min. 80% frei sind.</t>
  </si>
  <si>
    <t xml:space="preserve">      Der Glasanteil beträgt max. 50% und der Sonnenschutz ist automatisch gesteuert.</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</si>
  <si>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</si>
  <si>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</si>
  <si>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</si>
  <si>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</si>
  <si>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</si>
  <si>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</si>
  <si>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</si>
  <si>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</si>
  <si>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</si>
  <si>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</si>
  <si>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</si>
  <si>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</si>
  <si>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</si>
  <si>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</si>
  <si>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</si>
  <si>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</si>
  <si>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</si>
  <si>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</si>
  <si>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</si>
  <si>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</si>
  <si>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</si>
  <si>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</si>
  <si>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</si>
  <si>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</si>
  <si>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</si>
  <si>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</si>
  <si>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</si>
  <si>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</si>
  <si>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</si>
  <si>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</si>
  <si>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</si>
  <si>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</si>
  <si>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</si>
  <si>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</si>
  <si>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Prüfung ob nicht alle Eingaben "n.a."</t>
  </si>
  <si>
    <t>Die Zone ist gekühlt und der Energiebedarf wurde berechnet. 
Es treten keinen hohen sommerlichen Raumlufttemperaturen auf.</t>
  </si>
  <si>
    <t>Variante 3: Berechnung mit Tool SIA 380/4 Klimatisierung</t>
  </si>
  <si>
    <t>Der Glasanteil bezieht sich immer auf die Fassadenfläche (NICHT Energiebezugsfläche).</t>
  </si>
  <si>
    <t>Variante 1: Globalbeurteilung von Standardfällen für die Nutzungen Wohnen, Einzelbüro, Gruppenbüro, Sitzungszimmer und Lager (ohne Kühlung)</t>
  </si>
  <si>
    <t>Zif. 2.1.3</t>
  </si>
  <si>
    <t>Zif. 2.1.4</t>
  </si>
  <si>
    <t>Zif.4.4.3</t>
  </si>
  <si>
    <t>SIA 382/1</t>
  </si>
  <si>
    <t>- Nachtauskühlung mit Fensterlüftung ist möglich;</t>
  </si>
  <si>
    <t>Wohnen (EFH und MFH), 1 Fassade oder Eckzimmer;
Holzdecke mit Zementunterlagsboden mit min. 6 cm Stärke:
- Glasanteil &lt;40%</t>
  </si>
  <si>
    <t>Einzelbüro, Gruppenbüro, Sitzungszimmer mit 1 Fassade, 
Betondecke (&lt;80% frei):
- Glasanteil &lt;50% und automat. Steuerung des Sonnenschutzes</t>
  </si>
  <si>
    <t>Wohnen (EFH, MFH), Räume mit 1 Fassade, Betondecke (&gt;80% frei):
- Glasanteil &lt;70%</t>
  </si>
  <si>
    <t>Wohnen (EFH,MFH), Eckzimmer; Betondecke (&gt;80% frei):
- Glasanteil pro Fassade &lt;50%</t>
  </si>
  <si>
    <t>Wohnen (EFH, MFH), Räume mit 1 Fassade, Betondecke (&gt;80% frei) 
oder Zementunterlagsboden mit min. 6 cm Stärke:
- Süd-Orientierung und Verschattung durch Balkon von min. 1 m Tiefe.</t>
  </si>
  <si>
    <t>"n.a.":    Nicht vorhanden. Ein solcher Raumtyp existiert nicht.
"ja":       Ein solcher Raumtyp ist vorhanden und alle Kriterien sind erfüllt.
"nein":   Ein solcher Raumtyp ist vorhanden, aber die Kriterien sind nicht erfüllt (z.B. zu hoher Glasanteil)</t>
  </si>
  <si>
    <t>Erfüllen die Räume in den Zone die Kriterien?</t>
  </si>
  <si>
    <t>Ort</t>
  </si>
  <si>
    <t xml:space="preserve">Der Nachweis des sommerlichen Wärmeschutzes ist eine Selbstdeklaration des Antragstellers. </t>
  </si>
  <si>
    <t>Die Zertifizierungsstelle kann im Rahmen der Zertifizierung oder bei Stichproben detaillierte Unterlagen verlangen.</t>
  </si>
  <si>
    <t>Deutsch</t>
  </si>
  <si>
    <t>francais</t>
  </si>
  <si>
    <t>italiano</t>
  </si>
  <si>
    <t>english</t>
  </si>
  <si>
    <t>Gewählte Sprache</t>
  </si>
  <si>
    <t>gewählte Sprache</t>
  </si>
  <si>
    <t>Sprachen</t>
  </si>
  <si>
    <t>Zelle</t>
  </si>
  <si>
    <t>B2</t>
  </si>
  <si>
    <t>Die Globalbeurteilung gilt für Zonen in denen in allen Räumen folgende Bedingungen eingehalten sind:</t>
  </si>
  <si>
    <r>
      <t>Sommerlicher Wärmeschutz im MINERGIE</t>
    </r>
    <r>
      <rPr>
        <vertAlign val="superscript"/>
        <sz val="10"/>
        <rFont val="Arial"/>
        <family val="2"/>
      </rPr>
      <t>®</t>
    </r>
    <r>
      <rPr>
        <sz val="10"/>
        <rFont val="Arial"/>
        <family val="2"/>
      </rPr>
      <t>-Standard</t>
    </r>
  </si>
  <si>
    <t xml:space="preserve">Der Anforderungen an die Wärmespeicherfähigkeit sind erfüllt. Berechnung mit Tool SIA 382/1 Wärmekapazität (www.energycodes.ch)
</t>
  </si>
  <si>
    <t>oui</t>
  </si>
  <si>
    <t>non</t>
  </si>
  <si>
    <t>Auf den zweiten Register wird ein Hilfstool zur Verfügung gestellt, mit dem Fälle 
geprüft werden können, die nicht den Standardfällen entsprechen.</t>
  </si>
  <si>
    <r>
      <t>§</t>
    </r>
    <r>
      <rPr>
        <sz val="7"/>
        <rFont val="Times New Roman"/>
        <family val="1"/>
      </rPr>
      <t xml:space="preserve">      </t>
    </r>
    <r>
      <rPr>
        <sz val="11"/>
        <rFont val="Arial"/>
        <family val="2"/>
      </rPr>
      <t>Aussenliegender beweglicher Sonnenschutz mit Rollläden oder Rafflamellenstoren 
    (g-Wert max. 0,1);</t>
    </r>
  </si>
  <si>
    <r>
      <t>3</t>
    </r>
    <r>
      <rPr>
        <b/>
        <sz val="7"/>
        <rFont val="Times New Roman"/>
        <family val="1"/>
      </rPr>
      <t xml:space="preserve">         </t>
    </r>
    <r>
      <rPr>
        <b/>
        <sz val="16"/>
        <rFont val="Arial"/>
        <family val="2"/>
      </rPr>
      <t>Variante 2: Nachweis gemäss SIA 382/1</t>
    </r>
  </si>
  <si>
    <r>
      <t>Die wirksame, auf die Nettogeschossfläche bezogene Wärmespeicherkapazität C</t>
    </r>
    <r>
      <rPr>
        <vertAlign val="subscript"/>
        <sz val="11"/>
        <rFont val="Arial"/>
        <family val="2"/>
      </rPr>
      <t>R</t>
    </r>
    <r>
      <rPr>
        <sz val="11"/>
        <rFont val="Arial"/>
        <family val="2"/>
      </rPr>
      <t>/A</t>
    </r>
    <r>
      <rPr>
        <vertAlign val="subscript"/>
        <sz val="11"/>
        <rFont val="Arial"/>
        <family val="2"/>
      </rPr>
      <t>NGF</t>
    </r>
    <r>
      <rPr>
        <sz val="11"/>
        <rFont val="Arial"/>
        <family val="2"/>
      </rPr>
      <t xml:space="preserve">
muss mindestens 30 Wh/m</t>
    </r>
    <r>
      <rPr>
        <vertAlign val="superscript"/>
        <sz val="11"/>
        <rFont val="Arial"/>
        <family val="2"/>
      </rPr>
      <t>2</t>
    </r>
    <r>
      <rPr>
        <sz val="11"/>
        <rFont val="Arial"/>
        <family val="2"/>
      </rPr>
      <t xml:space="preserve">K betragen. Die Berechnung muss mit dem Tool SIA 382/1 
Wärmekapazität durchgeführt werden. Das Tool ist auf Homepage </t>
    </r>
    <r>
      <rPr>
        <u val="single"/>
        <sz val="11"/>
        <color indexed="12"/>
        <rFont val="Arial"/>
        <family val="2"/>
      </rPr>
      <t>www.energycodes.ch</t>
    </r>
    <r>
      <rPr>
        <sz val="11"/>
        <rFont val="Arial"/>
        <family val="2"/>
      </rPr>
      <t xml:space="preserve"> 
erhältlich.</t>
    </r>
  </si>
  <si>
    <r>
      <t>Im MINERGIE</t>
    </r>
    <r>
      <rPr>
        <vertAlign val="superscript"/>
        <sz val="11"/>
        <rFont val="Arial"/>
        <family val="2"/>
      </rPr>
      <t>®</t>
    </r>
    <r>
      <rPr>
        <sz val="11"/>
        <rFont val="Arial"/>
        <family val="2"/>
      </rPr>
      <t xml:space="preserve">-Standard erfolgen die Berechnung und der Nachweis mit dem Tool SIA 380/4 
Klima: </t>
    </r>
    <r>
      <rPr>
        <u val="single"/>
        <sz val="11"/>
        <color indexed="12"/>
        <rFont val="Arial"/>
        <family val="2"/>
      </rPr>
      <t>www.energycodes.ch</t>
    </r>
  </si>
  <si>
    <t>Bei der Berechnung des Kühlenergiebedarfs müssen alle Räume berücksichtigt werden die 
gekühlt werden. In der Regel soll der gesamte Energiebedarf (eines Gebäudes oder min 
einer Zone) für die Luftförderung und Kühlung mit dem Tool SIA 380/4 Klima berechnet 
werden.</t>
  </si>
  <si>
    <t>Sommerlicher Wärmeschutz im MINERGIE®-Standard</t>
  </si>
  <si>
    <t>Reflexion von Nachbarfassaden (bei N, NE oder NW)</t>
  </si>
  <si>
    <t>Länge der Fassade (nur bei Eckräumen)</t>
  </si>
  <si>
    <t>max. g-Wert (Verglasung + Sonnenschutz)</t>
  </si>
  <si>
    <t>effektiver g-Wert (Verglasung + Sonnenschutz)</t>
  </si>
  <si>
    <t>Die wirksame, auf die Nettogeschossfläche bezogene Wärmespeicherkapazität ist &gt;30 Wh/m2.K. Berechnung mit Tool SIA 382/1 Wärmekapazität (www.energycodes.ch)</t>
  </si>
  <si>
    <t>Reflexion Nordfassade fehlt</t>
  </si>
  <si>
    <r>
      <t>Gemäss MINERGIE</t>
    </r>
    <r>
      <rPr>
        <vertAlign val="superscript"/>
        <sz val="13"/>
        <rFont val="Arial"/>
        <family val="2"/>
      </rPr>
      <t>®</t>
    </r>
    <r>
      <rPr>
        <sz val="11"/>
        <rFont val="Arial"/>
        <family val="2"/>
      </rPr>
      <t>-Reglement muss anhand von Kriterien überprüft werden, ob der 
sommerliche Wärmeschutz eingehalten wird. Die Beurteilung und der Nachweis richten sich 
nach der Norm SIA 382/1.</t>
    </r>
  </si>
  <si>
    <r>
      <t>1</t>
    </r>
    <r>
      <rPr>
        <b/>
        <sz val="7"/>
        <rFont val="Times New Roman"/>
        <family val="1"/>
      </rPr>
      <t xml:space="preserve">         </t>
    </r>
    <r>
      <rPr>
        <b/>
        <sz val="16"/>
        <rFont val="Arial"/>
        <family val="2"/>
      </rPr>
      <t>Allgemein</t>
    </r>
  </si>
  <si>
    <r>
      <t>Die Deklaration des sommerlichen Wärmeschutzes im MINERGIE</t>
    </r>
    <r>
      <rPr>
        <vertAlign val="superscript"/>
        <sz val="13"/>
        <rFont val="Arial"/>
        <family val="2"/>
      </rPr>
      <t>®</t>
    </r>
    <r>
      <rPr>
        <sz val="11"/>
        <rFont val="Arial"/>
        <family val="2"/>
      </rPr>
      <t>-Nachweis erfolgt in 
einem separaten Registerblatt. Dabei stehen drei Varianten zur Auswahl:</t>
    </r>
  </si>
  <si>
    <r>
      <t>§</t>
    </r>
    <r>
      <rPr>
        <sz val="7"/>
        <rFont val="Times New Roman"/>
        <family val="1"/>
      </rPr>
      <t xml:space="preserve">      </t>
    </r>
    <r>
      <rPr>
        <sz val="11"/>
        <rFont val="Arial"/>
        <family val="2"/>
      </rPr>
      <t>Variante 1: Globalbeurteilung von Standardfällen</t>
    </r>
  </si>
  <si>
    <r>
      <t>§</t>
    </r>
    <r>
      <rPr>
        <sz val="7"/>
        <rFont val="Times New Roman"/>
        <family val="1"/>
      </rPr>
      <t xml:space="preserve">      </t>
    </r>
    <r>
      <rPr>
        <sz val="11"/>
        <rFont val="Arial"/>
        <family val="2"/>
      </rPr>
      <t>Variante 2: Externer Nachweis gemäss SIA 382/1</t>
    </r>
  </si>
  <si>
    <r>
      <t>§</t>
    </r>
    <r>
      <rPr>
        <sz val="7"/>
        <rFont val="Times New Roman"/>
        <family val="1"/>
      </rPr>
      <t xml:space="preserve">      </t>
    </r>
    <r>
      <rPr>
        <sz val="11"/>
        <rFont val="Arial"/>
        <family val="2"/>
      </rPr>
      <t xml:space="preserve">Variante 3: Berechnung mit dem Tool </t>
    </r>
    <r>
      <rPr>
        <i/>
        <sz val="11"/>
        <rFont val="Arial"/>
        <family val="2"/>
      </rPr>
      <t>SIA 380/4 Klima</t>
    </r>
  </si>
  <si>
    <r>
      <t xml:space="preserve">Mit einer Berechnung mit dem Tool </t>
    </r>
    <r>
      <rPr>
        <i/>
        <sz val="11"/>
        <rFont val="Arial"/>
        <family val="2"/>
      </rPr>
      <t>SIA 380/4 Klima</t>
    </r>
    <r>
      <rPr>
        <sz val="11"/>
        <rFont val="Arial"/>
        <family val="2"/>
      </rPr>
      <t xml:space="preserve"> kann nachgewiesen, dass keine 
hohen sommerlichen Raumlufttemperaturen auftreten. Bei gekühlten Zonen wird mit der 
Berechung der Energiebedarf für die Kühlung ausgewiesen.</t>
    </r>
  </si>
  <si>
    <r>
      <t>Im MINERGIE</t>
    </r>
    <r>
      <rPr>
        <vertAlign val="superscript"/>
        <sz val="13"/>
        <rFont val="Arial"/>
        <family val="2"/>
      </rPr>
      <t>®</t>
    </r>
    <r>
      <rPr>
        <sz val="11"/>
        <rFont val="Arial"/>
        <family val="2"/>
      </rPr>
      <t>-Standard muss nicht der Bedarf für eine Kühlung nachgewiesen werden, 
sondern dass ein guter sommerlicher Wärmeschutz (mit oder ohne Kühlung) gewährleistet ist.</t>
    </r>
  </si>
  <si>
    <t>Es ist zu beachten, dass die Definitionen und Begriffe gemäss SIA 382/1 verwendet werden. 
So wird mit dem Glasanteil gerechnet und nicht mit dem Fensteranteil. Der Glasanteil 
bezieht sich auf die Fassadenfläche (und nicht auf die Energiebezugsfläche). Die g-Werte 
gelten für Verglasung und Sonnenschutz.</t>
  </si>
  <si>
    <t>Protection thermique estivale et refroidissement</t>
  </si>
  <si>
    <r>
      <t>Conformément au règlement MINERGIE</t>
    </r>
    <r>
      <rPr>
        <vertAlign val="superscript"/>
        <sz val="11"/>
        <rFont val="Arial"/>
        <family val="2"/>
      </rPr>
      <t>®</t>
    </r>
    <r>
      <rPr>
        <sz val="11"/>
        <rFont val="Arial"/>
        <family val="2"/>
      </rPr>
      <t xml:space="preserve"> la garantie du confort estival doit être vérifiée sur la base de critères établis. L’évaluation et le justificatif se réfèrent à la norme SIA 382/1.</t>
    </r>
  </si>
  <si>
    <t>La justification de la protection thermique estivale se base sur la déclaration du requérant. L'office de certification peut, lors du contrôle du dossier ou lors des visites de chantier, demander des justificatifs détaillés.</t>
  </si>
  <si>
    <r>
      <t>1</t>
    </r>
    <r>
      <rPr>
        <b/>
        <sz val="7"/>
        <rFont val="Times New Roman"/>
        <family val="1"/>
      </rPr>
      <t xml:space="preserve">         </t>
    </r>
    <r>
      <rPr>
        <b/>
        <sz val="16"/>
        <rFont val="Arial"/>
        <family val="2"/>
      </rPr>
      <t>Aspects généraux</t>
    </r>
  </si>
  <si>
    <r>
      <t>La déclaration de protection thermique estivale pour le justificatif MINERGIE</t>
    </r>
    <r>
      <rPr>
        <vertAlign val="superscript"/>
        <sz val="11"/>
        <rFont val="Arial"/>
        <family val="2"/>
      </rPr>
      <t>®</t>
    </r>
    <r>
      <rPr>
        <sz val="11"/>
        <rFont val="Arial"/>
        <family val="2"/>
      </rPr>
      <t xml:space="preserve"> se fait au moyen d’une feuille de calcul spéciale. Trois variantes sont à choix :</t>
    </r>
  </si>
  <si>
    <r>
      <t>§</t>
    </r>
    <r>
      <rPr>
        <sz val="7"/>
        <rFont val="Times New Roman"/>
        <family val="1"/>
      </rPr>
      <t xml:space="preserve">      </t>
    </r>
    <r>
      <rPr>
        <sz val="11"/>
        <rFont val="Arial"/>
        <family val="2"/>
      </rPr>
      <t>Variante 1: Justification globale pour des cas standard</t>
    </r>
  </si>
  <si>
    <t>La déclaration indique si des critères définis sont respectés dans les pièces d’une zone. Si c’est le cas il n’est pas nécessaire d’installer un système de refroidissement ou de présenter un justificatif détaillé.</t>
  </si>
  <si>
    <r>
      <t>§</t>
    </r>
    <r>
      <rPr>
        <sz val="7"/>
        <rFont val="Times New Roman"/>
        <family val="1"/>
      </rPr>
      <t xml:space="preserve">      </t>
    </r>
    <r>
      <rPr>
        <sz val="11"/>
        <rFont val="Arial"/>
        <family val="2"/>
      </rPr>
      <t>Variante 2: Justification externe selon SIA 382/1</t>
    </r>
  </si>
  <si>
    <t>Le respect des critères pour éviter des températures estivales élevées de l’air intérieur est décrit et documenté en annexe.</t>
  </si>
  <si>
    <r>
      <t>§</t>
    </r>
    <r>
      <rPr>
        <sz val="7"/>
        <rFont val="Times New Roman"/>
        <family val="1"/>
      </rPr>
      <t xml:space="preserve">      </t>
    </r>
    <r>
      <rPr>
        <sz val="11"/>
        <rFont val="Arial"/>
        <family val="2"/>
      </rPr>
      <t xml:space="preserve">Variante 3: Calcul selon </t>
    </r>
    <r>
      <rPr>
        <i/>
        <sz val="11"/>
        <rFont val="Arial"/>
        <family val="2"/>
      </rPr>
      <t>SIA 380/4 Climatisation</t>
    </r>
  </si>
  <si>
    <r>
      <t xml:space="preserve">Un calcul selon </t>
    </r>
    <r>
      <rPr>
        <i/>
        <sz val="11"/>
        <rFont val="Arial"/>
        <family val="2"/>
      </rPr>
      <t>SIA 380/4 Climatisation</t>
    </r>
    <r>
      <rPr>
        <sz val="11"/>
        <rFont val="Arial"/>
        <family val="2"/>
      </rPr>
      <t xml:space="preserve"> justifie l’absence de températures estivales élevées de l’air intérieur. Dans les zones refroidies les besoins d’énergie de refroidissement sont justifiés par un calcul</t>
    </r>
    <r>
      <rPr>
        <sz val="12"/>
        <rFont val="Arial"/>
        <family val="2"/>
      </rPr>
      <t>.</t>
    </r>
  </si>
  <si>
    <r>
      <t>Pour le standard MINERGIE</t>
    </r>
    <r>
      <rPr>
        <vertAlign val="superscript"/>
        <sz val="11"/>
        <rFont val="Arial"/>
        <family val="2"/>
      </rPr>
      <t>®</t>
    </r>
    <r>
      <rPr>
        <sz val="11"/>
        <rFont val="Arial"/>
        <family val="2"/>
      </rPr>
      <t xml:space="preserve"> ce n’est pas le besoin d’un système de refroidissement qui doit être justifié mais une bonne protection thermique estivale (avec ou sans système de refroidissement). </t>
    </r>
  </si>
  <si>
    <r>
      <t>Les besoins d’énergie de refroidissement sont calculés dans les besoins d’énergie pondérés. La valeur limite MINERGIE</t>
    </r>
    <r>
      <rPr>
        <vertAlign val="superscript"/>
        <sz val="11"/>
        <rFont val="Arial"/>
        <family val="2"/>
      </rPr>
      <t>®</t>
    </r>
    <r>
      <rPr>
        <sz val="11"/>
        <rFont val="Arial"/>
        <family val="2"/>
      </rPr>
      <t xml:space="preserve"> ne dépend pas de la présence d’un système de refroidissement.</t>
    </r>
  </si>
  <si>
    <t>Remarque : pour les définitions et les termes utilisés c’est SIA 382/1 qui fait foi. Ainsi par exemple les calculs se font avec les surfaces vitrées et pas avec les surfaces de fenêtre. La part vitrée se rapporte à la surface de la façade (et pas à la surface de référence énergétique). Le coefficient g est valable pour le vitrage et la protection solaire.</t>
  </si>
  <si>
    <r>
      <t>2</t>
    </r>
    <r>
      <rPr>
        <b/>
        <sz val="7"/>
        <rFont val="Times New Roman"/>
        <family val="1"/>
      </rPr>
      <t xml:space="preserve">         </t>
    </r>
    <r>
      <rPr>
        <b/>
        <sz val="16"/>
        <rFont val="Arial"/>
        <family val="2"/>
      </rPr>
      <t xml:space="preserve">Variante 1: Justification globale pour des cas standard </t>
    </r>
  </si>
  <si>
    <t>Pour les cas fréquents des conditions cadres sont décrites pour lesquelles un système de refroidissement n’est pas nécessaire. La justification globale est valable pour les zones qui respectent les exigences suivantes (tous les locaux) :</t>
  </si>
  <si>
    <r>
      <t>§</t>
    </r>
    <r>
      <rPr>
        <sz val="7"/>
        <rFont val="Times New Roman"/>
        <family val="1"/>
      </rPr>
      <t xml:space="preserve">      </t>
    </r>
    <r>
      <rPr>
        <sz val="11"/>
        <rFont val="Arial"/>
        <family val="2"/>
      </rPr>
      <t>Rafraîchissement nocturne par les fenêtres ;</t>
    </r>
  </si>
  <si>
    <r>
      <t>§</t>
    </r>
    <r>
      <rPr>
        <sz val="7"/>
        <rFont val="Times New Roman"/>
        <family val="1"/>
      </rPr>
      <t xml:space="preserve">      </t>
    </r>
    <r>
      <rPr>
        <sz val="11"/>
        <rFont val="Arial"/>
        <family val="2"/>
      </rPr>
      <t>Charges internes pas plus élevées que les valeurs standard du cahier technique SIA 2024.</t>
    </r>
  </si>
  <si>
    <r>
      <t xml:space="preserve">Sont considérés cas standard des situations qui correspondent à un des critères suivants et qui respectent toutes les conditions énumérées ci-dessus </t>
    </r>
    <r>
      <rPr>
        <sz val="12"/>
        <rFont val="Times New Roman"/>
        <family val="1"/>
      </rPr>
      <t>:</t>
    </r>
  </si>
  <si>
    <r>
      <t>§</t>
    </r>
    <r>
      <rPr>
        <sz val="7"/>
        <rFont val="Times New Roman"/>
        <family val="1"/>
      </rPr>
      <t>     </t>
    </r>
    <r>
      <rPr>
        <sz val="11"/>
        <rFont val="Arial"/>
        <family val="2"/>
      </rPr>
      <t xml:space="preserve">Habitation individuelle ou collective avec plafond en béton apparent à &gt;80%. </t>
    </r>
  </si>
  <si>
    <t xml:space="preserve">     Local avec une seule façade et surface vitrée &lt;70%.</t>
  </si>
  <si>
    <r>
      <t>§</t>
    </r>
    <r>
      <rPr>
        <sz val="7"/>
        <rFont val="Times New Roman"/>
        <family val="1"/>
      </rPr>
      <t xml:space="preserve">      </t>
    </r>
    <r>
      <rPr>
        <sz val="11"/>
        <rFont val="Arial"/>
        <family val="2"/>
      </rPr>
      <t>Habitation individuelle ou collective avec plafond en béton apparent à &gt;80%.</t>
    </r>
  </si>
  <si>
    <t xml:space="preserve">     Pièce d’angle et taux de surface vitrée de chaque façade &lt;50%.</t>
  </si>
  <si>
    <t xml:space="preserve">     Pièces avec taux de surface vitrée &lt;40%.</t>
  </si>
  <si>
    <r>
      <t>§</t>
    </r>
    <r>
      <rPr>
        <sz val="7"/>
        <rFont val="Times New Roman"/>
        <family val="1"/>
      </rPr>
      <t xml:space="preserve">      </t>
    </r>
    <r>
      <rPr>
        <sz val="11"/>
        <rFont val="Arial"/>
        <family val="2"/>
      </rPr>
      <t>Wohnungen mit Zement- oder Anhydritunterlagsböden mit einer Stärke von min. 6 cm.</t>
    </r>
  </si>
  <si>
    <t>MINERGIE, Version 0.9, zu verwenden bis 30.09.2008</t>
  </si>
  <si>
    <t>Protection thermique estivale dans le standard MINERGIE®</t>
  </si>
  <si>
    <t>Justification d'après des critères selon SIA 382/1</t>
  </si>
  <si>
    <t>Rue, n°:</t>
  </si>
  <si>
    <t>NPA:</t>
  </si>
  <si>
    <t>Coefficient g maximal des fenêtres en façade selon SIA 382/1, chiffres 2.1.3.1 à 2.1.3.3</t>
  </si>
  <si>
    <t>Local critique</t>
  </si>
  <si>
    <t>Façade 1: orientation</t>
  </si>
  <si>
    <t>Réfléchissement de façades voisines (si N, NE ou NW)</t>
  </si>
  <si>
    <t>Longueur de la façade (seulement local d'angle)</t>
  </si>
  <si>
    <t>Surface de la façade</t>
  </si>
  <si>
    <t>Surface vitrée</t>
  </si>
  <si>
    <t>Taux de surface vitrée</t>
  </si>
  <si>
    <t>Coefficient g max. (vitrage + protection solaire)</t>
  </si>
  <si>
    <t>Coefficient g effectif (vitrage + protection solaire)</t>
  </si>
  <si>
    <t>Façade 2 (seulement local d'angle): orientation</t>
  </si>
  <si>
    <t>Coefficient g maximal des lanterneaux selon SIA 382/1, chiffre 2.1.3.4</t>
  </si>
  <si>
    <t>Surface de toiture</t>
  </si>
  <si>
    <t xml:space="preserve">      Aucun local n'a une façade opposée (à moins de 10 m).
ou  Taux de surface vitrée de la façade N, NE ou NW &lt;10%.</t>
  </si>
  <si>
    <t xml:space="preserve">      Aucun local n'a 3 façades. 
ou  Taux de surface vitrée de la 3e façade &lt;10%.</t>
  </si>
  <si>
    <t>Aucun local n'a à la fois vitrages en façade et lanterneaux</t>
  </si>
  <si>
    <t>Résistance au vent des dispositifs de protection solaire, SIA 382/1, chiffre 2.1.3.9</t>
  </si>
  <si>
    <t>Les dispositifs de protection solaire peuvent rester en position déployée jusqu'à une vitesse du vent de 75 km/h</t>
  </si>
  <si>
    <t>Tous les locaux ont un plafond en béton apparent à &gt;80%</t>
  </si>
  <si>
    <t>La capacité thermique effective rapportée à la surface nette de plancher est &gt;30 Wh/(m²·K). 
(Calcul selon SIA 382/1, annexe E)</t>
  </si>
  <si>
    <t>Seul. logements: chape ciment d'au moins 6 cm d'épaisseur</t>
  </si>
  <si>
    <t>Charges internes (cf. cahier technique SIA 2024)</t>
  </si>
  <si>
    <t>Possibilité d'aération par les fenêtres</t>
  </si>
  <si>
    <t>Refroidissement nécessaire</t>
  </si>
  <si>
    <t>Seul. logements, bureaux et salles de réunion: un rafraîchis- sement nocturne par l'ouverture des fenêtres est possible.</t>
  </si>
  <si>
    <t>Selon ces déclarations, les exigences de protection thermique estivale sont-elles remplies?</t>
  </si>
  <si>
    <t>jour + nuit</t>
  </si>
  <si>
    <t>seul. jour</t>
  </si>
  <si>
    <t>aucune</t>
  </si>
  <si>
    <t>Objet:</t>
  </si>
  <si>
    <t>Protection thermique estivale dans le standard MINERGIE</t>
  </si>
  <si>
    <t>La part vitrée se rapporte toujours à la surface de la façade (PAS à la surface de référence énergétique).</t>
  </si>
  <si>
    <t xml:space="preserve">La justification de la protection thermique estivale se base sur la déclaration du requérant. </t>
  </si>
  <si>
    <t>L'office de certification peut, lors du contrôle du dossier ou lors des visites de chantier, demander des justificatifs détaillés.</t>
  </si>
  <si>
    <t>Les surfaces vitrées sont inférieures aux surfaces de fenêtres (déduction des cadres).</t>
  </si>
  <si>
    <t>Variante 1: Justification globale pour des cas standard: habitation, bureau (individuel ou paysagé), 
salle de réunion et dépôt (sans refroidissement)</t>
  </si>
  <si>
    <t>La justification globale est valable pour les zones dans lesquelles les exigences suivantes sont respectées pour tous les locaux:</t>
  </si>
  <si>
    <t>- pas de lanterneau;</t>
  </si>
  <si>
    <t>- protection solaire mobile extérieure: volet roulant ou store à lamelles;</t>
  </si>
  <si>
    <t>- rafraîchissement nocturne par les fenêtres;</t>
  </si>
  <si>
    <t>- charges internes pas plus élevées que la valeur standard du cahier technique SIA 2024.</t>
  </si>
  <si>
    <t xml:space="preserve">  Zone</t>
  </si>
  <si>
    <t>Les locaux de cette zone satisfont-ils les critères?</t>
  </si>
  <si>
    <t>Habitation individuelle ou collective avec plafond en béton apparent à &gt;80%:
- 1 façade et taux de surface vitrée &lt;70%</t>
  </si>
  <si>
    <t>Habitation individuelle ou collective avec plafond en béton apparent à &gt;80%:
- pièce d'angle et taux de surface vitrée de chaque façade &lt;50%</t>
  </si>
  <si>
    <t>Habitation individuelle ou collective avec dalle en bois:
- chape ciment d'au moins 6 cm d'épaisseur;
- taux de surface vitrée  &lt;40%</t>
  </si>
  <si>
    <t>Habitation individuelle ou collective, pièce orientée au sud avec 1 façade:
- ombrage par un balcon d'au moins 1 m de profondeur;
- dalle béton ou chape ciment d'au moins 6 cm d'épaisseur;</t>
  </si>
  <si>
    <t>Bureau (individuel ou paysagé), salle de réunion avec 1 façade:
- plafond en béton apparent à &gt;80%:
- taux de surface vitrée &lt;50% et régulation automatique des protections solaires</t>
  </si>
  <si>
    <t>Dépôt avec faibles charges internes</t>
  </si>
  <si>
    <t>"n.a":  non applicable. Un tel type de local n'existe pas.
"oui":  Il y a un local de ce type et tous les critères sont remplis.
"non": Il y a un local de ce type mais tous les critères ne sont pas remplis (p.ex. taux de surface vitrée trop élevé)</t>
  </si>
  <si>
    <t>Variante 2: justification externe des critères selon SIA 382/1 (sans refroidissement)</t>
  </si>
  <si>
    <t>Le respect de ces critères est décrit et documenté en annexe.</t>
  </si>
  <si>
    <t>SIA 382/1 chiffre</t>
  </si>
  <si>
    <t xml:space="preserve">  Zone     </t>
  </si>
  <si>
    <t>Les exigences de protection solaire sont remplies.</t>
  </si>
  <si>
    <t>für MINERGIE®-/-P®-/-A®-Nachweis Version 14 (Zusatzblatt für Variante 2)</t>
  </si>
  <si>
    <t>pour justificatif MINERGIE®/-P®/-A® version 14</t>
  </si>
  <si>
    <t>versione 14 per lo standard MINERGIE®-/-P®/-A®,</t>
  </si>
  <si>
    <t>MINERGIE Version 2015, zu verwenden bis 31.12.2015</t>
  </si>
  <si>
    <t>MINERGIE Version 2015, à utilier jusqu'au 31.12.2015 au plus tard</t>
  </si>
  <si>
    <t>MINERGIE, versioni 2015, utilizzabile fino al 31.12.2015</t>
  </si>
</sst>
</file>

<file path=xl/styles.xml><?xml version="1.0" encoding="utf-8"?>
<styleSheet xmlns="http://schemas.openxmlformats.org/spreadsheetml/2006/main">
  <numFmts count="3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Ja&quot;;&quot;Ja&quot;;&quot;Nein&quot;"/>
    <numFmt numFmtId="179" formatCode="&quot;Wahr&quot;;&quot;Wahr&quot;;&quot;Falsch&quot;"/>
    <numFmt numFmtId="180" formatCode="&quot;Ein&quot;;&quot;Ein&quot;;&quot;Aus&quot;"/>
    <numFmt numFmtId="181" formatCode="[$€-2]\ #,##0.00_);[Red]\([$€-2]\ #,##0.00\)"/>
    <numFmt numFmtId="182" formatCode="0.000"/>
    <numFmt numFmtId="183" formatCode="0.0000"/>
    <numFmt numFmtId="184" formatCode="0.0"/>
    <numFmt numFmtId="185" formatCode="0.00000"/>
    <numFmt numFmtId="186" formatCode="0.000000"/>
    <numFmt numFmtId="187" formatCode="0.0000000"/>
    <numFmt numFmtId="188" formatCode="[$-807]dddd\,\ d\.\ mmmm\ yyyy"/>
  </numFmts>
  <fonts count="79">
    <font>
      <sz val="10"/>
      <name val="Arial"/>
      <family val="0"/>
    </font>
    <font>
      <b/>
      <sz val="12"/>
      <name val="Arial"/>
      <family val="2"/>
    </font>
    <font>
      <sz val="8"/>
      <name val="Arial"/>
      <family val="0"/>
    </font>
    <font>
      <sz val="9"/>
      <name val="Arial"/>
      <family val="0"/>
    </font>
    <font>
      <sz val="10"/>
      <color indexed="10"/>
      <name val="Arial"/>
      <family val="0"/>
    </font>
    <font>
      <b/>
      <sz val="10"/>
      <color indexed="10"/>
      <name val="Arial"/>
      <family val="2"/>
    </font>
    <font>
      <b/>
      <sz val="9"/>
      <name val="Arial"/>
      <family val="0"/>
    </font>
    <font>
      <b/>
      <sz val="12"/>
      <color indexed="10"/>
      <name val="Arial"/>
      <family val="2"/>
    </font>
    <font>
      <sz val="7"/>
      <name val="Arial"/>
      <family val="0"/>
    </font>
    <font>
      <sz val="11"/>
      <name val="Arial"/>
      <family val="0"/>
    </font>
    <font>
      <sz val="7"/>
      <color indexed="10"/>
      <name val="Arial"/>
      <family val="0"/>
    </font>
    <font>
      <sz val="7"/>
      <color indexed="10"/>
      <name val="Arial Narrow"/>
      <family val="2"/>
    </font>
    <font>
      <vertAlign val="superscript"/>
      <sz val="8"/>
      <name val="Arial"/>
      <family val="0"/>
    </font>
    <font>
      <vertAlign val="subscript"/>
      <sz val="8"/>
      <name val="Arial"/>
      <family val="0"/>
    </font>
    <font>
      <vertAlign val="superscript"/>
      <sz val="7"/>
      <name val="Arial"/>
      <family val="0"/>
    </font>
    <font>
      <b/>
      <sz val="18"/>
      <name val="Arial"/>
      <family val="2"/>
    </font>
    <font>
      <vertAlign val="superscript"/>
      <sz val="11"/>
      <name val="Arial"/>
      <family val="2"/>
    </font>
    <font>
      <b/>
      <sz val="16"/>
      <name val="Arial"/>
      <family val="2"/>
    </font>
    <font>
      <b/>
      <sz val="7"/>
      <name val="Times New Roman"/>
      <family val="1"/>
    </font>
    <font>
      <sz val="11"/>
      <name val="Wingdings"/>
      <family val="0"/>
    </font>
    <font>
      <sz val="7"/>
      <name val="Times New Roman"/>
      <family val="1"/>
    </font>
    <font>
      <i/>
      <sz val="11"/>
      <name val="Arial"/>
      <family val="2"/>
    </font>
    <font>
      <b/>
      <sz val="14"/>
      <name val="Arial"/>
      <family val="2"/>
    </font>
    <font>
      <b/>
      <i/>
      <sz val="16"/>
      <name val="Arial"/>
      <family val="2"/>
    </font>
    <font>
      <u val="single"/>
      <sz val="10"/>
      <color indexed="12"/>
      <name val="Arial"/>
      <family val="0"/>
    </font>
    <font>
      <u val="single"/>
      <sz val="10"/>
      <color indexed="36"/>
      <name val="Arial"/>
      <family val="0"/>
    </font>
    <font>
      <vertAlign val="superscript"/>
      <sz val="10"/>
      <name val="Arial"/>
      <family val="2"/>
    </font>
    <font>
      <sz val="10"/>
      <name val="Tahoma"/>
      <family val="0"/>
    </font>
    <font>
      <sz val="9"/>
      <name val="Tahoma"/>
      <family val="2"/>
    </font>
    <font>
      <b/>
      <sz val="8"/>
      <color indexed="10"/>
      <name val="Arial"/>
      <family val="0"/>
    </font>
    <font>
      <sz val="8"/>
      <color indexed="10"/>
      <name val="Arial"/>
      <family val="0"/>
    </font>
    <font>
      <b/>
      <sz val="10"/>
      <name val="Arial"/>
      <family val="2"/>
    </font>
    <font>
      <sz val="8"/>
      <color indexed="9"/>
      <name val="Arial"/>
      <family val="0"/>
    </font>
    <font>
      <vertAlign val="subscript"/>
      <sz val="11"/>
      <name val="Arial"/>
      <family val="2"/>
    </font>
    <font>
      <u val="single"/>
      <sz val="11"/>
      <color indexed="12"/>
      <name val="Arial"/>
      <family val="2"/>
    </font>
    <font>
      <sz val="6"/>
      <name val="Arial"/>
      <family val="0"/>
    </font>
    <font>
      <vertAlign val="superscript"/>
      <sz val="13"/>
      <name val="Arial"/>
      <family val="2"/>
    </font>
    <font>
      <sz val="12"/>
      <name val="Times New Roman"/>
      <family val="1"/>
    </font>
    <font>
      <sz val="12"/>
      <name val="Arial"/>
      <family val="2"/>
    </font>
    <font>
      <sz val="11"/>
      <color indexed="10"/>
      <name val="Arial"/>
      <family val="2"/>
    </font>
    <font>
      <sz val="11"/>
      <color indexed="8"/>
      <name val="Arial"/>
      <family val="2"/>
    </font>
    <font>
      <sz val="11"/>
      <name val="Calibri"/>
      <family val="2"/>
    </font>
    <font>
      <vertAlign val="superscript"/>
      <sz val="11"/>
      <name val="Calibri"/>
      <family val="0"/>
    </font>
    <font>
      <vertAlign val="superscript"/>
      <sz val="11"/>
      <color indexed="8"/>
      <name val="Calibri"/>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s>
  <borders count="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thin"/>
      <right style="hair"/>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thin"/>
      <right style="hair"/>
      <top style="thin"/>
      <bottom style="thin"/>
    </border>
    <border>
      <left>
        <color indexed="63"/>
      </left>
      <right>
        <color indexed="63"/>
      </right>
      <top style="hair"/>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style="hair"/>
      <right style="thin"/>
      <top style="thin"/>
      <bottom style="hair"/>
    </border>
    <border>
      <left>
        <color indexed="63"/>
      </left>
      <right>
        <color indexed="63"/>
      </right>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hair"/>
      <bottom>
        <color indexed="63"/>
      </bottom>
    </border>
    <border>
      <left>
        <color indexed="63"/>
      </left>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style="hair"/>
      <bottom style="hair"/>
    </border>
    <border>
      <left>
        <color indexed="63"/>
      </left>
      <right style="thin"/>
      <top style="thin"/>
      <bottom style="hair"/>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25" fillId="0" borderId="0" applyNumberFormat="0" applyFill="0" applyBorder="0" applyAlignment="0" applyProtection="0"/>
    <xf numFmtId="175"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177" fontId="0" fillId="0" borderId="0" applyFont="0" applyFill="0" applyBorder="0" applyAlignment="0" applyProtection="0"/>
    <xf numFmtId="0" fontId="24" fillId="0" borderId="0" applyNumberForma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76" fillId="0" borderId="0" applyNumberFormat="0" applyFill="0" applyBorder="0" applyAlignment="0" applyProtection="0"/>
    <xf numFmtId="0" fontId="77" fillId="32" borderId="9" applyNumberFormat="0" applyAlignment="0" applyProtection="0"/>
  </cellStyleXfs>
  <cellXfs count="435">
    <xf numFmtId="0" fontId="0" fillId="0" borderId="0" xfId="0" applyAlignment="1">
      <alignment/>
    </xf>
    <xf numFmtId="0" fontId="0"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right" vertical="top"/>
    </xf>
    <xf numFmtId="0" fontId="3" fillId="0" borderId="0" xfId="0" applyFont="1" applyAlignment="1">
      <alignment horizontal="lef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0" fillId="0" borderId="0" xfId="0" applyFont="1" applyBorder="1" applyAlignment="1">
      <alignment horizontal="left" vertical="top"/>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horizontal="center"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0" xfId="0" applyFont="1" applyBorder="1" applyAlignment="1">
      <alignment horizontal="left" vertical="top"/>
    </xf>
    <xf numFmtId="0" fontId="3" fillId="0" borderId="28" xfId="0" applyFont="1" applyBorder="1" applyAlignment="1">
      <alignment vertical="top"/>
    </xf>
    <xf numFmtId="0" fontId="3" fillId="0" borderId="29" xfId="0" applyFont="1" applyBorder="1" applyAlignment="1">
      <alignment vertical="top"/>
    </xf>
    <xf numFmtId="0" fontId="6" fillId="0" borderId="0" xfId="0" applyFont="1" applyAlignment="1">
      <alignment vertical="top"/>
    </xf>
    <xf numFmtId="0" fontId="3" fillId="0" borderId="30" xfId="0" applyFont="1" applyBorder="1" applyAlignment="1" quotePrefix="1">
      <alignment horizontal="center" vertical="top"/>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4" xfId="0" applyFont="1" applyBorder="1" applyAlignment="1" quotePrefix="1">
      <alignment horizontal="center" vertical="top"/>
    </xf>
    <xf numFmtId="0" fontId="2" fillId="0" borderId="0" xfId="0" applyFont="1" applyAlignment="1">
      <alignment vertical="top"/>
    </xf>
    <xf numFmtId="0" fontId="2" fillId="0" borderId="0" xfId="0" applyFont="1" applyBorder="1" applyAlignment="1">
      <alignment horizontal="left" vertical="top"/>
    </xf>
    <xf numFmtId="0" fontId="2" fillId="0" borderId="35" xfId="0"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36" xfId="0" applyFont="1" applyBorder="1" applyAlignment="1">
      <alignment vertical="top"/>
    </xf>
    <xf numFmtId="0" fontId="3" fillId="0" borderId="29"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8" xfId="0" applyFont="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0" xfId="0" applyFont="1" applyBorder="1" applyAlignment="1">
      <alignment horizontal="center" vertical="top"/>
    </xf>
    <xf numFmtId="0" fontId="3" fillId="0" borderId="42" xfId="0" applyFont="1" applyBorder="1" applyAlignment="1">
      <alignment vertical="top"/>
    </xf>
    <xf numFmtId="0" fontId="3" fillId="0" borderId="43" xfId="0" applyFont="1" applyBorder="1" applyAlignment="1">
      <alignment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33" borderId="24" xfId="53" applyNumberFormat="1" applyFont="1" applyFill="1" applyBorder="1" applyAlignment="1" applyProtection="1">
      <alignment horizontal="right"/>
      <protection/>
    </xf>
    <xf numFmtId="0" fontId="3" fillId="33" borderId="25" xfId="53" applyNumberFormat="1" applyFont="1" applyFill="1" applyBorder="1" applyAlignment="1" applyProtection="1">
      <alignment horizontal="right"/>
      <protection/>
    </xf>
    <xf numFmtId="0" fontId="0" fillId="33" borderId="31" xfId="0" applyFont="1" applyFill="1" applyBorder="1" applyAlignment="1">
      <alignment vertical="top"/>
    </xf>
    <xf numFmtId="0" fontId="0" fillId="33" borderId="23" xfId="0" applyFont="1" applyFill="1" applyBorder="1" applyAlignment="1">
      <alignment vertical="top"/>
    </xf>
    <xf numFmtId="0" fontId="3" fillId="33" borderId="32" xfId="53" applyNumberFormat="1" applyFont="1" applyFill="1" applyBorder="1" applyAlignment="1" applyProtection="1">
      <alignment horizontal="right"/>
      <protection/>
    </xf>
    <xf numFmtId="0" fontId="2" fillId="0" borderId="0" xfId="0" applyFont="1" applyAlignment="1">
      <alignment/>
    </xf>
    <xf numFmtId="0" fontId="3" fillId="0" borderId="0" xfId="0" applyFont="1" applyAlignment="1">
      <alignment/>
    </xf>
    <xf numFmtId="0" fontId="8" fillId="0" borderId="0" xfId="0" applyFont="1" applyAlignment="1">
      <alignment/>
    </xf>
    <xf numFmtId="0" fontId="9" fillId="0" borderId="0" xfId="0" applyFont="1" applyAlignment="1">
      <alignment/>
    </xf>
    <xf numFmtId="0" fontId="3" fillId="0" borderId="17" xfId="0"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8" fillId="0" borderId="39" xfId="0" applyFont="1" applyBorder="1" applyAlignment="1">
      <alignment/>
    </xf>
    <xf numFmtId="0" fontId="6" fillId="0" borderId="17" xfId="0" applyFont="1" applyBorder="1" applyAlignment="1">
      <alignment/>
    </xf>
    <xf numFmtId="0" fontId="8" fillId="0" borderId="17" xfId="0" applyFont="1" applyBorder="1" applyAlignment="1">
      <alignment/>
    </xf>
    <xf numFmtId="0" fontId="3" fillId="0" borderId="43" xfId="0" applyFont="1" applyBorder="1" applyAlignment="1">
      <alignment vertical="center"/>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pplyProtection="1">
      <alignment horizontal="left" vertical="center"/>
      <protection locked="0"/>
    </xf>
    <xf numFmtId="0" fontId="8" fillId="0" borderId="40" xfId="0" applyFont="1" applyBorder="1" applyAlignment="1">
      <alignment/>
    </xf>
    <xf numFmtId="0" fontId="3" fillId="0" borderId="46" xfId="0" applyFont="1" applyBorder="1" applyAlignment="1">
      <alignment vertical="center"/>
    </xf>
    <xf numFmtId="0" fontId="3" fillId="33" borderId="47" xfId="0" applyFont="1" applyFill="1" applyBorder="1" applyAlignment="1" applyProtection="1">
      <alignment horizontal="center" vertical="center"/>
      <protection locked="0"/>
    </xf>
    <xf numFmtId="0" fontId="10" fillId="0" borderId="38" xfId="0" applyFont="1" applyBorder="1" applyAlignment="1">
      <alignment/>
    </xf>
    <xf numFmtId="0" fontId="3" fillId="0" borderId="47" xfId="0" applyFont="1" applyBorder="1" applyAlignment="1">
      <alignment vertical="center"/>
    </xf>
    <xf numFmtId="0" fontId="3" fillId="0" borderId="47"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3" fillId="34" borderId="47" xfId="0" applyFont="1" applyFill="1" applyBorder="1" applyAlignment="1" applyProtection="1">
      <alignment horizontal="center" vertical="center"/>
      <protection locked="0"/>
    </xf>
    <xf numFmtId="0" fontId="11" fillId="0" borderId="38" xfId="0" applyFont="1" applyBorder="1" applyAlignment="1">
      <alignment wrapText="1"/>
    </xf>
    <xf numFmtId="0" fontId="2" fillId="0" borderId="46" xfId="0" applyFont="1" applyBorder="1" applyAlignment="1" quotePrefix="1">
      <alignment horizontal="center" vertical="center"/>
    </xf>
    <xf numFmtId="2" fontId="3" fillId="0" borderId="47" xfId="0" applyNumberFormat="1" applyFont="1" applyFill="1" applyBorder="1" applyAlignment="1">
      <alignment horizontal="center" vertical="center"/>
    </xf>
    <xf numFmtId="182" fontId="3" fillId="0" borderId="47" xfId="0" applyNumberFormat="1"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quotePrefix="1">
      <alignment horizontal="center" vertical="center"/>
    </xf>
    <xf numFmtId="182" fontId="3" fillId="33" borderId="48" xfId="0" applyNumberFormat="1" applyFont="1" applyFill="1" applyBorder="1" applyAlignment="1" applyProtection="1">
      <alignment horizontal="center" vertical="center"/>
      <protection locked="0"/>
    </xf>
    <xf numFmtId="182" fontId="3" fillId="33" borderId="49" xfId="0" applyNumberFormat="1" applyFont="1" applyFill="1" applyBorder="1" applyAlignment="1" applyProtection="1">
      <alignment horizontal="center" vertical="center"/>
      <protection locked="0"/>
    </xf>
    <xf numFmtId="0" fontId="10" fillId="0" borderId="41" xfId="0" applyFont="1" applyBorder="1" applyAlignment="1">
      <alignment/>
    </xf>
    <xf numFmtId="0" fontId="2" fillId="0" borderId="13" xfId="0" applyFont="1" applyBorder="1" applyAlignment="1">
      <alignment vertical="center"/>
    </xf>
    <xf numFmtId="0" fontId="3" fillId="34" borderId="14" xfId="0" applyFont="1" applyFill="1" applyBorder="1" applyAlignment="1" applyProtection="1">
      <alignment horizontal="center" vertical="center"/>
      <protection locked="0"/>
    </xf>
    <xf numFmtId="0" fontId="10" fillId="0" borderId="37" xfId="0" applyFont="1" applyBorder="1" applyAlignment="1">
      <alignment/>
    </xf>
    <xf numFmtId="0" fontId="2" fillId="0" borderId="47" xfId="0" applyFont="1" applyBorder="1" applyAlignment="1">
      <alignment vertical="center"/>
    </xf>
    <xf numFmtId="0" fontId="2" fillId="0" borderId="46" xfId="0" applyFont="1" applyBorder="1" applyAlignment="1">
      <alignment vertical="center"/>
    </xf>
    <xf numFmtId="182" fontId="3" fillId="0" borderId="50" xfId="0" applyNumberFormat="1"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quotePrefix="1">
      <alignment horizontal="center" vertical="center"/>
    </xf>
    <xf numFmtId="182" fontId="3" fillId="34" borderId="51" xfId="0" applyNumberFormat="1" applyFont="1" applyFill="1" applyBorder="1" applyAlignment="1" applyProtection="1">
      <alignment horizontal="center" vertical="center"/>
      <protection locked="0"/>
    </xf>
    <xf numFmtId="182" fontId="3" fillId="34" borderId="52" xfId="0" applyNumberFormat="1" applyFont="1" applyFill="1" applyBorder="1" applyAlignment="1" applyProtection="1">
      <alignment horizontal="center" vertical="center"/>
      <protection locked="0"/>
    </xf>
    <xf numFmtId="0" fontId="2" fillId="0" borderId="43"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34" borderId="53" xfId="0" applyFont="1" applyFill="1" applyBorder="1" applyAlignment="1" applyProtection="1">
      <alignment horizontal="center" vertical="center"/>
      <protection locked="0"/>
    </xf>
    <xf numFmtId="0" fontId="3" fillId="34" borderId="50" xfId="0" applyFont="1" applyFill="1" applyBorder="1" applyAlignment="1" applyProtection="1">
      <alignment horizontal="center" vertical="center"/>
      <protection locked="0"/>
    </xf>
    <xf numFmtId="0" fontId="3" fillId="0" borderId="0" xfId="0" applyFont="1" applyAlignment="1">
      <alignment horizontal="center"/>
    </xf>
    <xf numFmtId="182" fontId="3" fillId="34" borderId="48" xfId="0" applyNumberFormat="1" applyFont="1" applyFill="1" applyBorder="1" applyAlignment="1" applyProtection="1">
      <alignment horizontal="center" vertical="center"/>
      <protection locked="0"/>
    </xf>
    <xf numFmtId="0" fontId="10" fillId="0" borderId="40" xfId="0" applyFont="1" applyBorder="1" applyAlignment="1">
      <alignment/>
    </xf>
    <xf numFmtId="176" fontId="3" fillId="0" borderId="54" xfId="60" applyFont="1" applyBorder="1" applyAlignment="1">
      <alignment horizontal="left" vertical="center"/>
    </xf>
    <xf numFmtId="176" fontId="3" fillId="0" borderId="55" xfId="60" applyFont="1" applyBorder="1" applyAlignment="1">
      <alignment horizontal="left" vertical="center"/>
    </xf>
    <xf numFmtId="176" fontId="3" fillId="0" borderId="56" xfId="60" applyFont="1" applyBorder="1" applyAlignment="1">
      <alignment horizontal="left" vertical="center"/>
    </xf>
    <xf numFmtId="0" fontId="10" fillId="0" borderId="57" xfId="0" applyFont="1" applyBorder="1" applyAlignment="1">
      <alignment/>
    </xf>
    <xf numFmtId="0" fontId="10" fillId="0" borderId="29" xfId="0" applyFont="1" applyBorder="1" applyAlignment="1">
      <alignment/>
    </xf>
    <xf numFmtId="0" fontId="8" fillId="0" borderId="0" xfId="0" applyFont="1" applyAlignment="1">
      <alignment/>
    </xf>
    <xf numFmtId="0" fontId="3" fillId="0" borderId="0" xfId="0" applyFont="1" applyAlignment="1">
      <alignment/>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5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44" xfId="0" applyFont="1" applyBorder="1" applyAlignment="1">
      <alignment horizontal="center" vertical="center"/>
    </xf>
    <xf numFmtId="0" fontId="8" fillId="0" borderId="43" xfId="0" applyFont="1" applyBorder="1" applyAlignment="1">
      <alignment horizontal="center" vertical="center"/>
    </xf>
    <xf numFmtId="0" fontId="2" fillId="0" borderId="51" xfId="0" applyFont="1" applyBorder="1" applyAlignment="1">
      <alignment horizontal="center" vertical="center" wrapText="1"/>
    </xf>
    <xf numFmtId="0" fontId="8" fillId="0" borderId="38" xfId="0" applyFont="1" applyBorder="1" applyAlignment="1">
      <alignment/>
    </xf>
    <xf numFmtId="0" fontId="8" fillId="0" borderId="41" xfId="0" applyFont="1" applyBorder="1" applyAlignment="1">
      <alignment/>
    </xf>
    <xf numFmtId="0" fontId="6" fillId="0" borderId="35" xfId="0" applyFont="1" applyBorder="1" applyAlignment="1">
      <alignment horizontal="center" vertical="center"/>
    </xf>
    <xf numFmtId="0" fontId="3" fillId="0" borderId="0" xfId="0" applyFont="1" applyBorder="1" applyAlignment="1">
      <alignment horizontal="center" vertical="top" wrapText="1"/>
    </xf>
    <xf numFmtId="0" fontId="3" fillId="35" borderId="18" xfId="0" applyFont="1" applyFill="1" applyBorder="1" applyAlignment="1">
      <alignment horizontal="center" vertical="top"/>
    </xf>
    <xf numFmtId="0" fontId="3" fillId="35" borderId="19" xfId="0" applyFont="1" applyFill="1" applyBorder="1" applyAlignment="1">
      <alignment horizontal="center" vertical="top"/>
    </xf>
    <xf numFmtId="0" fontId="3" fillId="35" borderId="35" xfId="0" applyFont="1" applyFill="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59" xfId="0" applyFont="1" applyBorder="1" applyAlignment="1">
      <alignment vertical="top"/>
    </xf>
    <xf numFmtId="0" fontId="3" fillId="0" borderId="60" xfId="0" applyFont="1" applyBorder="1" applyAlignment="1">
      <alignment vertical="top"/>
    </xf>
    <xf numFmtId="0" fontId="3" fillId="0" borderId="61" xfId="0" applyFont="1" applyBorder="1" applyAlignment="1">
      <alignment vertical="top"/>
    </xf>
    <xf numFmtId="0" fontId="3" fillId="0" borderId="62"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35"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0" xfId="53" applyNumberFormat="1" applyFont="1">
      <alignment/>
      <protection/>
    </xf>
    <xf numFmtId="0" fontId="3" fillId="0" borderId="21"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35" borderId="31" xfId="0" applyFont="1" applyFill="1" applyBorder="1" applyAlignment="1">
      <alignment vertical="top"/>
    </xf>
    <xf numFmtId="0" fontId="3" fillId="35" borderId="32" xfId="0" applyFont="1" applyFill="1" applyBorder="1" applyAlignment="1">
      <alignment vertical="top"/>
    </xf>
    <xf numFmtId="0" fontId="3" fillId="35" borderId="33" xfId="0" applyFont="1" applyFill="1" applyBorder="1" applyAlignment="1">
      <alignment vertical="top"/>
    </xf>
    <xf numFmtId="0" fontId="2" fillId="0" borderId="0" xfId="0" applyFont="1" applyAlignment="1">
      <alignment horizontal="left" vertical="top"/>
    </xf>
    <xf numFmtId="0" fontId="2" fillId="0" borderId="23" xfId="0" applyFont="1" applyBorder="1" applyAlignment="1">
      <alignment horizontal="left" vertical="top"/>
    </xf>
    <xf numFmtId="0" fontId="29" fillId="0" borderId="0" xfId="0" applyFont="1" applyAlignment="1">
      <alignment vertical="top"/>
    </xf>
    <xf numFmtId="0" fontId="3" fillId="33" borderId="44"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protection locked="0"/>
    </xf>
    <xf numFmtId="0" fontId="3" fillId="33" borderId="50" xfId="0" applyFont="1" applyFill="1" applyBorder="1" applyAlignment="1" applyProtection="1">
      <alignment horizontal="center" vertical="center"/>
      <protection locked="0"/>
    </xf>
    <xf numFmtId="0" fontId="3" fillId="33" borderId="48" xfId="0" applyFont="1" applyFill="1" applyBorder="1" applyAlignment="1" applyProtection="1">
      <alignment horizontal="center" vertical="center"/>
      <protection locked="0"/>
    </xf>
    <xf numFmtId="0" fontId="3" fillId="33" borderId="49" xfId="0" applyFont="1" applyFill="1" applyBorder="1" applyAlignment="1" applyProtection="1">
      <alignment horizontal="center" vertical="center"/>
      <protection locked="0"/>
    </xf>
    <xf numFmtId="0" fontId="3" fillId="33" borderId="51"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locked="0"/>
    </xf>
    <xf numFmtId="0" fontId="3" fillId="34" borderId="48" xfId="0" applyFont="1" applyFill="1" applyBorder="1" applyAlignment="1" applyProtection="1">
      <alignment horizontal="center" vertical="center"/>
      <protection locked="0"/>
    </xf>
    <xf numFmtId="0" fontId="3" fillId="34" borderId="49" xfId="0" applyFont="1" applyFill="1" applyBorder="1" applyAlignment="1" applyProtection="1">
      <alignment horizontal="center" vertical="center"/>
      <protection locked="0"/>
    </xf>
    <xf numFmtId="0" fontId="2" fillId="34" borderId="47" xfId="0" applyFont="1" applyFill="1" applyBorder="1" applyAlignment="1" applyProtection="1">
      <alignment horizontal="center" vertical="center" wrapText="1"/>
      <protection locked="0"/>
    </xf>
    <xf numFmtId="0" fontId="2" fillId="34" borderId="50"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0" fillId="0" borderId="31" xfId="0" applyBorder="1" applyAlignment="1">
      <alignment/>
    </xf>
    <xf numFmtId="0" fontId="3" fillId="0" borderId="33" xfId="53" applyNumberFormat="1" applyFont="1" applyBorder="1">
      <alignment/>
      <protection/>
    </xf>
    <xf numFmtId="0" fontId="0" fillId="0" borderId="23" xfId="0" applyBorder="1" applyAlignment="1">
      <alignment/>
    </xf>
    <xf numFmtId="0" fontId="3" fillId="0" borderId="20" xfId="53" applyNumberFormat="1" applyFont="1" applyBorder="1">
      <alignment/>
      <protection/>
    </xf>
    <xf numFmtId="0" fontId="3" fillId="0" borderId="26" xfId="53" applyNumberFormat="1" applyFont="1" applyBorder="1">
      <alignment/>
      <protection/>
    </xf>
    <xf numFmtId="0" fontId="2" fillId="35" borderId="0" xfId="0" applyFont="1" applyFill="1" applyAlignment="1">
      <alignment vertical="top"/>
    </xf>
    <xf numFmtId="0" fontId="3" fillId="0" borderId="39" xfId="53" applyNumberFormat="1" applyFont="1" applyBorder="1">
      <alignment/>
      <protection/>
    </xf>
    <xf numFmtId="0" fontId="0" fillId="0" borderId="0" xfId="0" applyNumberFormat="1" applyFont="1" applyFill="1" applyBorder="1" applyAlignment="1">
      <alignment vertical="top" wrapText="1"/>
    </xf>
    <xf numFmtId="0" fontId="30" fillId="0" borderId="0" xfId="0" applyFont="1" applyAlignment="1">
      <alignment vertical="top"/>
    </xf>
    <xf numFmtId="0" fontId="0" fillId="0" borderId="0" xfId="0" applyFont="1" applyBorder="1" applyAlignment="1">
      <alignment vertical="top" wrapText="1"/>
    </xf>
    <xf numFmtId="0" fontId="3" fillId="0" borderId="0" xfId="0" applyFont="1" applyBorder="1" applyAlignment="1">
      <alignment vertical="top" wrapText="1"/>
    </xf>
    <xf numFmtId="0" fontId="0" fillId="36" borderId="0" xfId="0" applyFont="1" applyFill="1" applyBorder="1" applyAlignment="1">
      <alignment vertical="top" wrapText="1"/>
    </xf>
    <xf numFmtId="0" fontId="31" fillId="0" borderId="0" xfId="0" applyFont="1" applyBorder="1" applyAlignment="1">
      <alignment horizontal="center" vertical="top" wrapText="1"/>
    </xf>
    <xf numFmtId="0" fontId="0" fillId="0" borderId="39" xfId="0" applyFont="1" applyBorder="1" applyAlignment="1">
      <alignment vertical="top" wrapText="1"/>
    </xf>
    <xf numFmtId="0" fontId="0" fillId="35" borderId="39" xfId="0" applyFont="1" applyFill="1" applyBorder="1" applyAlignment="1">
      <alignment horizontal="center" vertical="top" wrapText="1"/>
    </xf>
    <xf numFmtId="0" fontId="0" fillId="35" borderId="39" xfId="0" applyFont="1" applyFill="1" applyBorder="1" applyAlignment="1">
      <alignment vertical="top" wrapText="1"/>
    </xf>
    <xf numFmtId="0" fontId="31" fillId="0" borderId="39" xfId="0" applyFont="1" applyBorder="1" applyAlignment="1">
      <alignment horizontal="center" vertical="top" wrapText="1"/>
    </xf>
    <xf numFmtId="0" fontId="31" fillId="35" borderId="39" xfId="0" applyFont="1" applyFill="1" applyBorder="1" applyAlignment="1">
      <alignment horizontal="center" vertical="top" wrapText="1"/>
    </xf>
    <xf numFmtId="0" fontId="0" fillId="36" borderId="39" xfId="0" applyNumberFormat="1" applyFont="1" applyFill="1" applyBorder="1" applyAlignment="1">
      <alignment vertical="top" wrapText="1"/>
    </xf>
    <xf numFmtId="0" fontId="0" fillId="0" borderId="39" xfId="0" applyNumberFormat="1" applyFont="1" applyFill="1" applyBorder="1" applyAlignment="1">
      <alignment vertical="top" wrapText="1"/>
    </xf>
    <xf numFmtId="0" fontId="0" fillId="36" borderId="39" xfId="53" applyNumberFormat="1" applyFont="1" applyFill="1" applyBorder="1" applyAlignment="1" applyProtection="1">
      <alignment vertical="top" wrapText="1"/>
      <protection/>
    </xf>
    <xf numFmtId="0" fontId="0" fillId="36" borderId="39" xfId="0" applyFont="1" applyFill="1" applyBorder="1" applyAlignment="1">
      <alignment vertical="top" wrapText="1"/>
    </xf>
    <xf numFmtId="0" fontId="3" fillId="36" borderId="39" xfId="0" applyFont="1" applyFill="1" applyBorder="1" applyAlignment="1">
      <alignment vertical="top" wrapText="1"/>
    </xf>
    <xf numFmtId="0" fontId="3" fillId="0" borderId="39" xfId="0" applyFont="1" applyBorder="1" applyAlignment="1">
      <alignment vertical="top" wrapText="1"/>
    </xf>
    <xf numFmtId="0" fontId="3" fillId="33" borderId="0" xfId="53" applyNumberFormat="1" applyFont="1" applyFill="1" applyBorder="1" applyAlignment="1" applyProtection="1">
      <alignment horizontal="right"/>
      <protection/>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33" borderId="25" xfId="53" applyNumberFormat="1" applyFont="1" applyFill="1" applyBorder="1" applyAlignment="1" applyProtection="1">
      <alignment horizontal="right"/>
      <protection locked="0"/>
    </xf>
    <xf numFmtId="0" fontId="3" fillId="36" borderId="27" xfId="0" applyFont="1" applyFill="1" applyBorder="1" applyAlignment="1">
      <alignment vertical="top"/>
    </xf>
    <xf numFmtId="0" fontId="3" fillId="36" borderId="29" xfId="0" applyFont="1" applyFill="1" applyBorder="1" applyAlignment="1">
      <alignment vertical="top"/>
    </xf>
    <xf numFmtId="0" fontId="3" fillId="0" borderId="63" xfId="0" applyFont="1" applyBorder="1" applyAlignment="1">
      <alignment horizontal="center" vertical="top"/>
    </xf>
    <xf numFmtId="0" fontId="0" fillId="0" borderId="0" xfId="53" applyNumberFormat="1" applyFont="1">
      <alignment/>
      <protection/>
    </xf>
    <xf numFmtId="0" fontId="35" fillId="0" borderId="0" xfId="53" applyNumberFormat="1" applyFont="1" applyAlignment="1">
      <alignment horizontal="right"/>
      <protection/>
    </xf>
    <xf numFmtId="0" fontId="3" fillId="37" borderId="0" xfId="0" applyFont="1" applyFill="1" applyAlignment="1">
      <alignment/>
    </xf>
    <xf numFmtId="0" fontId="9" fillId="37" borderId="0" xfId="0" applyFont="1" applyFill="1" applyAlignment="1">
      <alignment/>
    </xf>
    <xf numFmtId="0" fontId="9" fillId="37" borderId="27" xfId="0" applyFont="1" applyFill="1" applyBorder="1" applyAlignment="1">
      <alignment/>
    </xf>
    <xf numFmtId="0" fontId="9" fillId="37" borderId="29" xfId="0" applyFont="1" applyFill="1" applyBorder="1" applyAlignment="1">
      <alignment/>
    </xf>
    <xf numFmtId="0" fontId="3" fillId="37" borderId="31" xfId="0" applyFont="1" applyFill="1" applyBorder="1" applyAlignment="1">
      <alignment horizontal="center"/>
    </xf>
    <xf numFmtId="0" fontId="3" fillId="37" borderId="33" xfId="0" applyFont="1" applyFill="1" applyBorder="1" applyAlignment="1">
      <alignment horizontal="center"/>
    </xf>
    <xf numFmtId="0" fontId="3" fillId="37" borderId="32" xfId="0" applyFont="1" applyFill="1" applyBorder="1" applyAlignment="1">
      <alignment horizontal="center"/>
    </xf>
    <xf numFmtId="0" fontId="3" fillId="37" borderId="27" xfId="0" applyFont="1" applyFill="1" applyBorder="1" applyAlignment="1">
      <alignment/>
    </xf>
    <xf numFmtId="0" fontId="3" fillId="37" borderId="16" xfId="0" applyFont="1" applyFill="1" applyBorder="1" applyAlignment="1">
      <alignment/>
    </xf>
    <xf numFmtId="0" fontId="3" fillId="37" borderId="17" xfId="0" applyFont="1" applyFill="1" applyBorder="1" applyAlignment="1">
      <alignment/>
    </xf>
    <xf numFmtId="0" fontId="3" fillId="37" borderId="22" xfId="0" applyFont="1" applyFill="1" applyBorder="1" applyAlignment="1">
      <alignment/>
    </xf>
    <xf numFmtId="0" fontId="3" fillId="37" borderId="28"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29" xfId="0" applyFont="1" applyFill="1" applyBorder="1" applyAlignment="1">
      <alignment/>
    </xf>
    <xf numFmtId="0" fontId="3" fillId="37" borderId="24" xfId="0" applyFont="1" applyFill="1" applyBorder="1" applyAlignment="1">
      <alignment/>
    </xf>
    <xf numFmtId="0" fontId="3" fillId="37" borderId="25" xfId="0" applyFont="1" applyFill="1" applyBorder="1" applyAlignment="1">
      <alignment/>
    </xf>
    <xf numFmtId="0" fontId="3" fillId="37" borderId="26"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3" fillId="37" borderId="20" xfId="0" applyFont="1" applyFill="1" applyBorder="1" applyAlignment="1">
      <alignment/>
    </xf>
    <xf numFmtId="0" fontId="3" fillId="37" borderId="64" xfId="0" applyFont="1" applyFill="1" applyBorder="1" applyAlignment="1">
      <alignment/>
    </xf>
    <xf numFmtId="0" fontId="3" fillId="37" borderId="65" xfId="0" applyFont="1" applyFill="1" applyBorder="1" applyAlignment="1">
      <alignment/>
    </xf>
    <xf numFmtId="0" fontId="3" fillId="37" borderId="66" xfId="0" applyFont="1" applyFill="1" applyBorder="1" applyAlignment="1">
      <alignment/>
    </xf>
    <xf numFmtId="0" fontId="3" fillId="37" borderId="67" xfId="0" applyFont="1" applyFill="1" applyBorder="1" applyAlignment="1">
      <alignment/>
    </xf>
    <xf numFmtId="0" fontId="3" fillId="37" borderId="68" xfId="0" applyFont="1" applyFill="1" applyBorder="1" applyAlignment="1">
      <alignment/>
    </xf>
    <xf numFmtId="0" fontId="3" fillId="37" borderId="69" xfId="0" applyFont="1" applyFill="1" applyBorder="1" applyAlignment="1">
      <alignment/>
    </xf>
    <xf numFmtId="0" fontId="3" fillId="37" borderId="70" xfId="0" applyFont="1" applyFill="1" applyBorder="1" applyAlignment="1">
      <alignment horizontal="center"/>
    </xf>
    <xf numFmtId="0" fontId="3" fillId="37" borderId="26" xfId="0" applyFont="1" applyFill="1" applyBorder="1" applyAlignment="1">
      <alignment horizontal="center"/>
    </xf>
    <xf numFmtId="0" fontId="3" fillId="37" borderId="24" xfId="0" applyFont="1" applyFill="1" applyBorder="1" applyAlignment="1">
      <alignment horizontal="center"/>
    </xf>
    <xf numFmtId="0" fontId="3" fillId="37" borderId="25" xfId="0" applyFont="1" applyFill="1" applyBorder="1" applyAlignment="1">
      <alignment horizontal="center"/>
    </xf>
    <xf numFmtId="0" fontId="3" fillId="37" borderId="71" xfId="0" applyFont="1" applyFill="1" applyBorder="1" applyAlignment="1">
      <alignment horizontal="center"/>
    </xf>
    <xf numFmtId="0" fontId="3" fillId="37" borderId="70" xfId="0" applyFont="1" applyFill="1" applyBorder="1" applyAlignment="1">
      <alignment/>
    </xf>
    <xf numFmtId="0" fontId="3" fillId="37" borderId="69" xfId="0" applyFont="1" applyFill="1" applyBorder="1" applyAlignment="1">
      <alignment horizontal="center"/>
    </xf>
    <xf numFmtId="0" fontId="3" fillId="37" borderId="68" xfId="0" applyFont="1" applyFill="1" applyBorder="1" applyAlignment="1">
      <alignment horizontal="center"/>
    </xf>
    <xf numFmtId="0" fontId="3" fillId="37" borderId="72" xfId="0" applyFont="1" applyFill="1" applyBorder="1" applyAlignment="1">
      <alignment horizontal="center"/>
    </xf>
    <xf numFmtId="0" fontId="3" fillId="37" borderId="0" xfId="0" applyFont="1" applyFill="1" applyBorder="1" applyAlignment="1">
      <alignment horizontal="center"/>
    </xf>
    <xf numFmtId="0" fontId="3" fillId="37" borderId="20" xfId="0" applyFont="1" applyFill="1" applyBorder="1" applyAlignment="1">
      <alignment horizontal="center"/>
    </xf>
    <xf numFmtId="0" fontId="3" fillId="37" borderId="23" xfId="0" applyFont="1" applyFill="1" applyBorder="1" applyAlignment="1">
      <alignment horizontal="center"/>
    </xf>
    <xf numFmtId="0" fontId="3" fillId="37" borderId="73" xfId="0" applyFont="1" applyFill="1" applyBorder="1" applyAlignment="1">
      <alignment horizontal="center"/>
    </xf>
    <xf numFmtId="0" fontId="3" fillId="37" borderId="74" xfId="0" applyFont="1" applyFill="1" applyBorder="1" applyAlignment="1">
      <alignment horizontal="center"/>
    </xf>
    <xf numFmtId="0" fontId="3" fillId="37" borderId="75" xfId="0" applyFont="1" applyFill="1" applyBorder="1" applyAlignment="1">
      <alignment horizontal="center"/>
    </xf>
    <xf numFmtId="2" fontId="3" fillId="37" borderId="76" xfId="0" applyNumberFormat="1" applyFont="1" applyFill="1" applyBorder="1" applyAlignment="1">
      <alignment horizontal="center"/>
    </xf>
    <xf numFmtId="2" fontId="3" fillId="37" borderId="77" xfId="0" applyNumberFormat="1" applyFont="1" applyFill="1" applyBorder="1" applyAlignment="1">
      <alignment horizontal="center"/>
    </xf>
    <xf numFmtId="182" fontId="3" fillId="37" borderId="23" xfId="0" applyNumberFormat="1" applyFont="1" applyFill="1" applyBorder="1" applyAlignment="1">
      <alignment horizontal="center"/>
    </xf>
    <xf numFmtId="182" fontId="3" fillId="37" borderId="0" xfId="0" applyNumberFormat="1" applyFont="1" applyFill="1" applyBorder="1" applyAlignment="1">
      <alignment horizontal="center"/>
    </xf>
    <xf numFmtId="182" fontId="3" fillId="37" borderId="73" xfId="0" applyNumberFormat="1" applyFont="1" applyFill="1" applyBorder="1" applyAlignment="1">
      <alignment horizontal="center"/>
    </xf>
    <xf numFmtId="182" fontId="3" fillId="37" borderId="76" xfId="0" applyNumberFormat="1" applyFont="1" applyFill="1" applyBorder="1" applyAlignment="1">
      <alignment horizontal="center"/>
    </xf>
    <xf numFmtId="182" fontId="3" fillId="37" borderId="77" xfId="0" applyNumberFormat="1" applyFont="1" applyFill="1" applyBorder="1" applyAlignment="1">
      <alignment horizontal="center"/>
    </xf>
    <xf numFmtId="182" fontId="3" fillId="37" borderId="30" xfId="0" applyNumberFormat="1" applyFont="1" applyFill="1" applyBorder="1" applyAlignment="1">
      <alignment horizontal="center"/>
    </xf>
    <xf numFmtId="0" fontId="3" fillId="37" borderId="78" xfId="0" applyFont="1" applyFill="1" applyBorder="1" applyAlignment="1">
      <alignment horizontal="center"/>
    </xf>
    <xf numFmtId="0" fontId="3" fillId="37" borderId="79" xfId="0" applyFont="1" applyFill="1" applyBorder="1" applyAlignment="1">
      <alignment horizontal="center"/>
    </xf>
    <xf numFmtId="0" fontId="3" fillId="37" borderId="80" xfId="0" applyFont="1" applyFill="1" applyBorder="1" applyAlignment="1">
      <alignment horizontal="center"/>
    </xf>
    <xf numFmtId="0" fontId="3" fillId="37" borderId="81" xfId="0" applyFont="1" applyFill="1" applyBorder="1" applyAlignment="1">
      <alignment horizontal="center"/>
    </xf>
    <xf numFmtId="0" fontId="3" fillId="37" borderId="79" xfId="0" applyFont="1" applyFill="1" applyBorder="1" applyAlignment="1">
      <alignment/>
    </xf>
    <xf numFmtId="0" fontId="3" fillId="37" borderId="78" xfId="0" applyFont="1" applyFill="1" applyBorder="1" applyAlignment="1">
      <alignment/>
    </xf>
    <xf numFmtId="0" fontId="3" fillId="37" borderId="0" xfId="0" applyFont="1" applyFill="1" applyAlignment="1">
      <alignment horizontal="center"/>
    </xf>
    <xf numFmtId="0" fontId="3" fillId="37" borderId="27" xfId="0" applyFont="1" applyFill="1" applyBorder="1" applyAlignment="1">
      <alignment horizontal="center"/>
    </xf>
    <xf numFmtId="0" fontId="3" fillId="37" borderId="39" xfId="0" applyFont="1" applyFill="1" applyBorder="1" applyAlignment="1">
      <alignment/>
    </xf>
    <xf numFmtId="0" fontId="3" fillId="37" borderId="0" xfId="0" applyFont="1" applyFill="1" applyAlignment="1">
      <alignment/>
    </xf>
    <xf numFmtId="0" fontId="2" fillId="37" borderId="32" xfId="0" applyFont="1" applyFill="1" applyBorder="1" applyAlignment="1">
      <alignment/>
    </xf>
    <xf numFmtId="0" fontId="2" fillId="37" borderId="33"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2" fillId="37" borderId="25" xfId="0" applyFont="1" applyFill="1" applyBorder="1" applyAlignment="1">
      <alignment/>
    </xf>
    <xf numFmtId="0" fontId="2" fillId="37" borderId="26"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3" fillId="37" borderId="16" xfId="0" applyFont="1" applyFill="1" applyBorder="1" applyAlignment="1">
      <alignment horizontal="left"/>
    </xf>
    <xf numFmtId="0" fontId="3" fillId="37" borderId="16" xfId="0" applyFont="1" applyFill="1" applyBorder="1" applyAlignment="1">
      <alignment horizontal="right"/>
    </xf>
    <xf numFmtId="0" fontId="3" fillId="37" borderId="31" xfId="0" applyFont="1" applyFill="1" applyBorder="1" applyAlignment="1">
      <alignment horizontal="left"/>
    </xf>
    <xf numFmtId="0" fontId="3" fillId="37" borderId="31" xfId="0" applyFont="1" applyFill="1" applyBorder="1" applyAlignment="1">
      <alignment horizontal="right"/>
    </xf>
    <xf numFmtId="0" fontId="3" fillId="37" borderId="24" xfId="0" applyFont="1" applyFill="1" applyBorder="1" applyAlignment="1">
      <alignment horizontal="left"/>
    </xf>
    <xf numFmtId="0" fontId="3" fillId="37" borderId="24" xfId="0" applyFont="1" applyFill="1" applyBorder="1" applyAlignment="1">
      <alignment horizontal="right"/>
    </xf>
    <xf numFmtId="0" fontId="2" fillId="37" borderId="0" xfId="0" applyFont="1" applyFill="1" applyAlignment="1">
      <alignment/>
    </xf>
    <xf numFmtId="0" fontId="8" fillId="37" borderId="0" xfId="0" applyFont="1" applyFill="1" applyAlignment="1">
      <alignment/>
    </xf>
    <xf numFmtId="0" fontId="5" fillId="37" borderId="0" xfId="0" applyFont="1" applyFill="1" applyAlignment="1">
      <alignment vertical="top"/>
    </xf>
    <xf numFmtId="0" fontId="0" fillId="37" borderId="0" xfId="0" applyFont="1" applyFill="1" applyAlignment="1">
      <alignment vertical="top"/>
    </xf>
    <xf numFmtId="0" fontId="4" fillId="37" borderId="0" xfId="0" applyFont="1" applyFill="1" applyAlignment="1">
      <alignment horizontal="right" vertical="top"/>
    </xf>
    <xf numFmtId="0" fontId="1" fillId="37" borderId="0" xfId="0" applyFont="1" applyFill="1" applyAlignment="1">
      <alignment vertical="top"/>
    </xf>
    <xf numFmtId="0" fontId="1" fillId="37" borderId="0" xfId="0" applyFont="1" applyFill="1" applyAlignment="1">
      <alignment/>
    </xf>
    <xf numFmtId="0" fontId="7" fillId="37" borderId="0" xfId="0" applyFont="1" applyFill="1" applyAlignment="1">
      <alignment horizontal="right" vertical="top"/>
    </xf>
    <xf numFmtId="0" fontId="2" fillId="37" borderId="0" xfId="0" applyFont="1" applyFill="1" applyAlignment="1">
      <alignment horizontal="center" vertical="center"/>
    </xf>
    <xf numFmtId="0" fontId="2" fillId="37" borderId="0" xfId="0" applyFont="1" applyFill="1" applyAlignment="1">
      <alignment vertical="center"/>
    </xf>
    <xf numFmtId="0" fontId="10" fillId="37" borderId="0" xfId="0" applyFont="1" applyFill="1" applyBorder="1" applyAlignment="1">
      <alignment/>
    </xf>
    <xf numFmtId="0" fontId="6" fillId="37" borderId="0" xfId="0" applyFont="1" applyFill="1" applyBorder="1" applyAlignment="1">
      <alignment/>
    </xf>
    <xf numFmtId="0" fontId="10" fillId="37" borderId="0" xfId="0" applyFont="1" applyFill="1" applyBorder="1" applyAlignment="1">
      <alignment/>
    </xf>
    <xf numFmtId="0" fontId="6" fillId="37" borderId="17" xfId="0" applyFont="1" applyFill="1" applyBorder="1" applyAlignment="1">
      <alignment/>
    </xf>
    <xf numFmtId="0" fontId="2" fillId="37" borderId="17" xfId="0" applyFont="1" applyFill="1" applyBorder="1" applyAlignment="1">
      <alignment/>
    </xf>
    <xf numFmtId="0" fontId="8" fillId="37" borderId="17" xfId="0" applyFont="1" applyFill="1" applyBorder="1" applyAlignment="1">
      <alignment/>
    </xf>
    <xf numFmtId="0" fontId="6" fillId="37" borderId="16" xfId="0" applyFont="1" applyFill="1" applyBorder="1" applyAlignment="1">
      <alignment/>
    </xf>
    <xf numFmtId="0" fontId="3" fillId="37" borderId="42" xfId="0" applyFont="1" applyFill="1" applyBorder="1" applyAlignment="1">
      <alignment vertical="center"/>
    </xf>
    <xf numFmtId="0" fontId="3" fillId="37" borderId="43" xfId="0" applyFont="1" applyFill="1" applyBorder="1" applyAlignment="1">
      <alignment vertical="center"/>
    </xf>
    <xf numFmtId="0" fontId="3" fillId="37" borderId="82" xfId="0" applyFont="1" applyFill="1" applyBorder="1" applyAlignment="1">
      <alignment vertical="center"/>
    </xf>
    <xf numFmtId="0" fontId="3" fillId="37" borderId="46" xfId="0" applyFont="1" applyFill="1" applyBorder="1" applyAlignment="1">
      <alignment vertical="center"/>
    </xf>
    <xf numFmtId="0" fontId="3" fillId="37" borderId="83" xfId="0" applyFont="1" applyFill="1" applyBorder="1" applyAlignment="1">
      <alignment vertical="center"/>
    </xf>
    <xf numFmtId="0" fontId="3" fillId="37" borderId="36" xfId="0" applyFont="1" applyFill="1" applyBorder="1" applyAlignment="1">
      <alignment vertical="center"/>
    </xf>
    <xf numFmtId="0" fontId="3" fillId="37" borderId="12" xfId="0" applyFont="1" applyFill="1" applyBorder="1" applyAlignment="1">
      <alignment vertical="center"/>
    </xf>
    <xf numFmtId="0" fontId="3" fillId="37" borderId="13" xfId="0" applyFont="1" applyFill="1" applyBorder="1" applyAlignment="1">
      <alignment vertical="center"/>
    </xf>
    <xf numFmtId="0" fontId="3" fillId="37" borderId="25" xfId="0" applyFont="1" applyFill="1" applyBorder="1" applyAlignment="1">
      <alignment vertical="center"/>
    </xf>
    <xf numFmtId="0" fontId="3" fillId="37" borderId="13" xfId="0" applyFont="1" applyFill="1" applyBorder="1" applyAlignment="1">
      <alignment vertical="center"/>
    </xf>
    <xf numFmtId="0" fontId="3" fillId="37" borderId="46" xfId="0" applyFont="1" applyFill="1" applyBorder="1" applyAlignment="1">
      <alignment vertical="center"/>
    </xf>
    <xf numFmtId="0" fontId="3" fillId="37" borderId="24" xfId="0" applyFont="1" applyFill="1" applyBorder="1" applyAlignment="1">
      <alignment vertical="center"/>
    </xf>
    <xf numFmtId="0" fontId="0" fillId="37" borderId="31" xfId="0" applyFont="1" applyFill="1" applyBorder="1" applyAlignment="1">
      <alignment vertical="top"/>
    </xf>
    <xf numFmtId="0" fontId="3" fillId="37" borderId="32" xfId="53" applyNumberFormat="1" applyFont="1" applyFill="1" applyBorder="1" applyAlignment="1" applyProtection="1">
      <alignment horizontal="right"/>
      <protection/>
    </xf>
    <xf numFmtId="0" fontId="0" fillId="37" borderId="23" xfId="0" applyFont="1" applyFill="1" applyBorder="1" applyAlignment="1">
      <alignment vertical="top"/>
    </xf>
    <xf numFmtId="0" fontId="3" fillId="37" borderId="84" xfId="53" applyNumberFormat="1" applyFont="1" applyFill="1" applyBorder="1" applyAlignment="1" applyProtection="1">
      <alignment horizontal="right"/>
      <protection/>
    </xf>
    <xf numFmtId="0" fontId="3" fillId="37" borderId="24" xfId="53" applyNumberFormat="1" applyFont="1" applyFill="1" applyBorder="1" applyAlignment="1" applyProtection="1">
      <alignment horizontal="right"/>
      <protection/>
    </xf>
    <xf numFmtId="0" fontId="3" fillId="37" borderId="85" xfId="53" applyNumberFormat="1" applyFont="1" applyFill="1" applyBorder="1" applyAlignment="1" applyProtection="1">
      <alignment horizontal="right"/>
      <protection/>
    </xf>
    <xf numFmtId="0" fontId="3" fillId="37" borderId="25" xfId="53" applyNumberFormat="1" applyFont="1" applyFill="1" applyBorder="1" applyAlignment="1" applyProtection="1">
      <alignment horizontal="right"/>
      <protection/>
    </xf>
    <xf numFmtId="0" fontId="0" fillId="37" borderId="0" xfId="0" applyFill="1" applyAlignment="1">
      <alignment/>
    </xf>
    <xf numFmtId="0" fontId="15" fillId="37" borderId="0" xfId="0" applyFont="1" applyFill="1" applyAlignment="1">
      <alignment/>
    </xf>
    <xf numFmtId="0" fontId="9" fillId="37" borderId="0" xfId="0" applyFont="1" applyFill="1" applyAlignment="1">
      <alignment wrapText="1"/>
    </xf>
    <xf numFmtId="0" fontId="17" fillId="37" borderId="0" xfId="0" applyFont="1" applyFill="1" applyAlignment="1">
      <alignment horizontal="left" indent="2"/>
    </xf>
    <xf numFmtId="0" fontId="19" fillId="37" borderId="0" xfId="0" applyFont="1" applyFill="1" applyAlignment="1">
      <alignment horizontal="left" indent="1"/>
    </xf>
    <xf numFmtId="0" fontId="19" fillId="37" borderId="0" xfId="0" applyFont="1" applyFill="1" applyAlignment="1">
      <alignment horizontal="left" wrapText="1" indent="1"/>
    </xf>
    <xf numFmtId="0" fontId="9" fillId="37" borderId="0" xfId="0" applyFont="1" applyFill="1" applyAlignment="1">
      <alignment horizontal="left" indent="1"/>
    </xf>
    <xf numFmtId="0" fontId="9" fillId="37" borderId="0" xfId="0" applyFont="1" applyFill="1" applyAlignment="1">
      <alignment wrapText="1"/>
    </xf>
    <xf numFmtId="0" fontId="9" fillId="37" borderId="0" xfId="0" applyFont="1" applyFill="1" applyAlignment="1">
      <alignment/>
    </xf>
    <xf numFmtId="0" fontId="22" fillId="37" borderId="0" xfId="0" applyFont="1" applyFill="1" applyAlignment="1">
      <alignment horizontal="left" indent="3"/>
    </xf>
    <xf numFmtId="0" fontId="9" fillId="37" borderId="0" xfId="48" applyFont="1" applyFill="1" applyAlignment="1" applyProtection="1">
      <alignment wrapText="1"/>
      <protection/>
    </xf>
    <xf numFmtId="0" fontId="35" fillId="37" borderId="0" xfId="53" applyNumberFormat="1" applyFont="1" applyFill="1" applyAlignment="1">
      <alignment horizontal="right"/>
      <protection/>
    </xf>
    <xf numFmtId="0" fontId="0" fillId="36" borderId="33" xfId="0" applyFont="1" applyFill="1" applyBorder="1" applyAlignment="1">
      <alignment vertical="top" wrapText="1"/>
    </xf>
    <xf numFmtId="0" fontId="9" fillId="37" borderId="0" xfId="0" applyFont="1" applyFill="1" applyAlignment="1">
      <alignment horizontal="left" wrapText="1" indent="1"/>
    </xf>
    <xf numFmtId="0" fontId="9" fillId="37" borderId="0" xfId="0" applyFont="1" applyFill="1" applyAlignment="1">
      <alignment horizontal="justify" wrapText="1"/>
    </xf>
    <xf numFmtId="0" fontId="19" fillId="37" borderId="0" xfId="0" applyFont="1" applyFill="1" applyAlignment="1">
      <alignment horizontal="justify" wrapText="1"/>
    </xf>
    <xf numFmtId="0" fontId="19" fillId="37" borderId="0" xfId="0" applyFont="1" applyFill="1" applyAlignment="1">
      <alignment/>
    </xf>
    <xf numFmtId="0" fontId="19" fillId="37" borderId="0" xfId="0" applyFont="1" applyFill="1" applyAlignment="1">
      <alignment horizontal="justify"/>
    </xf>
    <xf numFmtId="49" fontId="0" fillId="0" borderId="39" xfId="0" applyNumberFormat="1" applyFont="1" applyFill="1" applyBorder="1" applyAlignment="1">
      <alignment vertical="top" wrapText="1"/>
    </xf>
    <xf numFmtId="0" fontId="0" fillId="0" borderId="20" xfId="0" applyFont="1" applyBorder="1" applyAlignment="1">
      <alignment vertical="top" wrapText="1"/>
    </xf>
    <xf numFmtId="0" fontId="2" fillId="37" borderId="0" xfId="0" applyFont="1" applyFill="1" applyAlignment="1">
      <alignment horizontal="left"/>
    </xf>
    <xf numFmtId="0" fontId="2" fillId="37" borderId="0" xfId="0" applyFont="1" applyFill="1" applyAlignment="1">
      <alignment horizontal="left" wrapText="1"/>
    </xf>
    <xf numFmtId="0" fontId="2" fillId="0" borderId="0" xfId="0" applyFont="1" applyAlignment="1">
      <alignment horizontal="left"/>
    </xf>
    <xf numFmtId="0" fontId="0" fillId="0" borderId="0" xfId="0" applyFont="1" applyAlignment="1">
      <alignment horizontal="justify" vertical="center"/>
    </xf>
    <xf numFmtId="0" fontId="9" fillId="0" borderId="0" xfId="0" applyFont="1" applyAlignment="1">
      <alignment horizontal="justify" vertical="center"/>
    </xf>
    <xf numFmtId="0" fontId="19" fillId="0" borderId="0" xfId="0" applyFont="1" applyAlignment="1">
      <alignment horizontal="justify" vertical="center"/>
    </xf>
    <xf numFmtId="0" fontId="9" fillId="0" borderId="0" xfId="0" applyFont="1" applyAlignment="1">
      <alignment horizontal="left" wrapText="1" indent="1"/>
    </xf>
    <xf numFmtId="0" fontId="19" fillId="0" borderId="0" xfId="0" applyFont="1" applyAlignment="1">
      <alignment horizontal="left" wrapText="1" indent="1"/>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xf>
    <xf numFmtId="0" fontId="19" fillId="0" borderId="0" xfId="0" applyFont="1" applyAlignment="1">
      <alignment horizontal="left" vertical="center" indent="1"/>
    </xf>
    <xf numFmtId="0" fontId="9" fillId="0" borderId="0" xfId="0" applyFont="1" applyAlignment="1">
      <alignment horizontal="left" vertical="center" inden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xf>
    <xf numFmtId="0" fontId="0" fillId="0" borderId="39" xfId="0" applyBorder="1" applyAlignment="1">
      <alignment vertical="top" wrapText="1"/>
    </xf>
    <xf numFmtId="0" fontId="19" fillId="0" borderId="0" xfId="0" applyFont="1" applyFill="1" applyAlignment="1">
      <alignment horizontal="left" wrapText="1" indent="1"/>
    </xf>
    <xf numFmtId="0" fontId="9" fillId="0" borderId="0" xfId="0" applyFont="1" applyFill="1" applyAlignment="1">
      <alignment horizontal="left" wrapText="1" indent="1"/>
    </xf>
    <xf numFmtId="0" fontId="0" fillId="0" borderId="39" xfId="0" applyFont="1" applyFill="1" applyBorder="1" applyAlignment="1">
      <alignment vertical="top" wrapText="1"/>
    </xf>
    <xf numFmtId="0" fontId="0" fillId="37" borderId="0" xfId="0" applyFill="1" applyAlignment="1" quotePrefix="1">
      <alignment/>
    </xf>
    <xf numFmtId="0" fontId="0" fillId="0" borderId="0" xfId="0" applyFill="1" applyAlignment="1">
      <alignment/>
    </xf>
    <xf numFmtId="0" fontId="9" fillId="0" borderId="0" xfId="0" applyFont="1" applyFill="1" applyAlignment="1">
      <alignment horizontal="left" indent="1"/>
    </xf>
    <xf numFmtId="0" fontId="19" fillId="0" borderId="0" xfId="0" applyFont="1" applyFill="1" applyAlignment="1">
      <alignment horizontal="left" indent="1"/>
    </xf>
    <xf numFmtId="0" fontId="19" fillId="0" borderId="0" xfId="0" applyFont="1" applyFill="1" applyAlignment="1">
      <alignment horizontal="left" vertical="center" indent="1"/>
    </xf>
    <xf numFmtId="0" fontId="9" fillId="0" borderId="0" xfId="0" applyFont="1" applyFill="1" applyAlignment="1">
      <alignment horizontal="left" vertical="center" indent="1"/>
    </xf>
    <xf numFmtId="0" fontId="3" fillId="0" borderId="86" xfId="0" applyFont="1" applyFill="1" applyBorder="1" applyAlignment="1">
      <alignment horizontal="center"/>
    </xf>
    <xf numFmtId="0" fontId="3" fillId="0" borderId="87" xfId="0" applyFont="1" applyFill="1" applyBorder="1" applyAlignment="1">
      <alignment horizontal="center"/>
    </xf>
    <xf numFmtId="2" fontId="3" fillId="0" borderId="76" xfId="0" applyNumberFormat="1" applyFont="1" applyFill="1" applyBorder="1" applyAlignment="1">
      <alignment horizontal="center"/>
    </xf>
    <xf numFmtId="2" fontId="3" fillId="0" borderId="77" xfId="0" applyNumberFormat="1" applyFont="1" applyFill="1" applyBorder="1" applyAlignment="1">
      <alignment horizontal="center"/>
    </xf>
    <xf numFmtId="0" fontId="3" fillId="0" borderId="73" xfId="0" applyFont="1" applyFill="1" applyBorder="1" applyAlignment="1">
      <alignment horizontal="center"/>
    </xf>
    <xf numFmtId="182" fontId="3" fillId="0" borderId="73" xfId="0" applyNumberFormat="1" applyFont="1" applyFill="1" applyBorder="1" applyAlignment="1">
      <alignment horizontal="center"/>
    </xf>
    <xf numFmtId="182" fontId="3" fillId="0" borderId="47" xfId="0" applyNumberFormat="1" applyFont="1" applyFill="1" applyBorder="1" applyAlignment="1">
      <alignment horizontal="center" vertical="center"/>
    </xf>
    <xf numFmtId="0" fontId="3" fillId="0" borderId="75" xfId="0" applyFont="1" applyFill="1" applyBorder="1" applyAlignment="1">
      <alignment horizontal="center"/>
    </xf>
    <xf numFmtId="0" fontId="3" fillId="0" borderId="20" xfId="0" applyFont="1" applyFill="1" applyBorder="1" applyAlignment="1">
      <alignment horizontal="center"/>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34" borderId="24" xfId="0" applyFont="1" applyFill="1" applyBorder="1" applyAlignment="1" applyProtection="1">
      <alignment horizontal="left" vertical="top"/>
      <protection locked="0"/>
    </xf>
    <xf numFmtId="0" fontId="3" fillId="34" borderId="25" xfId="0" applyFont="1" applyFill="1" applyBorder="1" applyAlignment="1" applyProtection="1">
      <alignment horizontal="left" vertical="top"/>
      <protection locked="0"/>
    </xf>
    <xf numFmtId="0" fontId="3" fillId="34" borderId="26" xfId="0" applyFont="1" applyFill="1" applyBorder="1" applyAlignment="1" applyProtection="1">
      <alignment horizontal="left" vertical="top"/>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88" xfId="0" applyFont="1" applyBorder="1" applyAlignment="1">
      <alignment horizontal="left" vertical="top" wrapText="1"/>
    </xf>
    <xf numFmtId="0" fontId="3" fillId="0" borderId="89" xfId="0" applyFont="1" applyBorder="1" applyAlignment="1">
      <alignment horizontal="left" vertical="top" wrapText="1"/>
    </xf>
    <xf numFmtId="0" fontId="3" fillId="0" borderId="46" xfId="0" applyFont="1" applyBorder="1" applyAlignment="1">
      <alignment horizontal="left" vertical="top"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2" fillId="0" borderId="0" xfId="0" applyFont="1" applyAlignment="1">
      <alignment horizontal="left" vertical="top"/>
    </xf>
    <xf numFmtId="0" fontId="6" fillId="0" borderId="25" xfId="0" applyFont="1" applyBorder="1" applyAlignment="1">
      <alignment horizontal="left" vertical="top" wrapText="1"/>
    </xf>
    <xf numFmtId="0" fontId="32" fillId="0" borderId="0" xfId="0" applyFont="1" applyFill="1" applyBorder="1" applyAlignment="1" applyProtection="1">
      <alignment horizontal="center" vertical="center"/>
      <protection/>
    </xf>
    <xf numFmtId="0" fontId="3" fillId="0" borderId="15"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49" fontId="0" fillId="33" borderId="43" xfId="53" applyNumberFormat="1" applyFont="1" applyFill="1" applyBorder="1" applyAlignment="1" applyProtection="1">
      <alignment/>
      <protection locked="0"/>
    </xf>
    <xf numFmtId="49" fontId="0" fillId="0" borderId="43" xfId="0" applyNumberFormat="1" applyBorder="1" applyAlignment="1" applyProtection="1">
      <alignment/>
      <protection locked="0"/>
    </xf>
    <xf numFmtId="49" fontId="0" fillId="0" borderId="90" xfId="0" applyNumberFormat="1" applyBorder="1" applyAlignment="1" applyProtection="1">
      <alignment/>
      <protection locked="0"/>
    </xf>
    <xf numFmtId="49" fontId="0" fillId="33" borderId="46" xfId="53" applyNumberFormat="1" applyFont="1" applyFill="1" applyBorder="1" applyAlignment="1" applyProtection="1">
      <alignment/>
      <protection locked="0"/>
    </xf>
    <xf numFmtId="49" fontId="0" fillId="0" borderId="46" xfId="0" applyNumberFormat="1" applyBorder="1" applyAlignment="1" applyProtection="1">
      <alignment/>
      <protection locked="0"/>
    </xf>
    <xf numFmtId="49" fontId="0" fillId="0" borderId="75" xfId="0" applyNumberFormat="1" applyBorder="1" applyAlignment="1" applyProtection="1">
      <alignment/>
      <protection locked="0"/>
    </xf>
    <xf numFmtId="49" fontId="0" fillId="33" borderId="36" xfId="53" applyNumberFormat="1" applyFont="1" applyFill="1" applyBorder="1" applyAlignment="1" applyProtection="1">
      <alignment/>
      <protection locked="0"/>
    </xf>
    <xf numFmtId="49" fontId="0" fillId="0" borderId="36" xfId="0" applyNumberFormat="1" applyBorder="1" applyAlignment="1" applyProtection="1">
      <alignment/>
      <protection locked="0"/>
    </xf>
    <xf numFmtId="49" fontId="0" fillId="0" borderId="77" xfId="0" applyNumberFormat="1" applyBorder="1" applyAlignment="1" applyProtection="1">
      <alignment/>
      <protection locked="0"/>
    </xf>
    <xf numFmtId="0" fontId="3" fillId="0" borderId="16" xfId="0" applyFont="1" applyBorder="1" applyAlignment="1">
      <alignment horizontal="right" vertical="top" wrapText="1"/>
    </xf>
    <xf numFmtId="0" fontId="0" fillId="0" borderId="17" xfId="0" applyBorder="1" applyAlignment="1">
      <alignment horizontal="right" vertical="top" wrapText="1"/>
    </xf>
    <xf numFmtId="0" fontId="0" fillId="0" borderId="91" xfId="0" applyBorder="1" applyAlignment="1">
      <alignment horizontal="right" vertical="top" wrapText="1"/>
    </xf>
    <xf numFmtId="0" fontId="3" fillId="0" borderId="92" xfId="0" applyFont="1" applyBorder="1" applyAlignment="1">
      <alignment horizontal="right" vertical="top" wrapText="1"/>
    </xf>
    <xf numFmtId="0" fontId="3" fillId="0" borderId="16" xfId="0" applyFont="1" applyBorder="1" applyAlignment="1">
      <alignment horizontal="right" vertical="top"/>
    </xf>
    <xf numFmtId="0" fontId="0" fillId="0" borderId="17" xfId="0" applyBorder="1" applyAlignment="1">
      <alignment horizontal="right" vertical="top"/>
    </xf>
    <xf numFmtId="0" fontId="0" fillId="0" borderId="91" xfId="0" applyBorder="1" applyAlignment="1">
      <alignment horizontal="right"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58" xfId="0" applyFont="1" applyBorder="1" applyAlignment="1">
      <alignment horizontal="left" vertical="top" wrapText="1"/>
    </xf>
    <xf numFmtId="0" fontId="3" fillId="0" borderId="83" xfId="0" applyFont="1" applyBorder="1" applyAlignment="1">
      <alignment horizontal="left" vertical="top" wrapText="1"/>
    </xf>
    <xf numFmtId="0" fontId="3" fillId="0" borderId="36" xfId="0" applyFont="1" applyBorder="1" applyAlignment="1">
      <alignment horizontal="left" vertical="top" wrapText="1"/>
    </xf>
    <xf numFmtId="0" fontId="3" fillId="0" borderId="93"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91" xfId="0" applyFont="1" applyBorder="1" applyAlignment="1">
      <alignment horizontal="left" vertical="top" wrapText="1"/>
    </xf>
    <xf numFmtId="0" fontId="3" fillId="0" borderId="82" xfId="0" applyFont="1" applyBorder="1" applyAlignment="1">
      <alignment horizontal="left" vertical="center" wrapText="1"/>
    </xf>
    <xf numFmtId="0" fontId="3" fillId="0" borderId="46" xfId="0" applyFont="1" applyBorder="1" applyAlignment="1">
      <alignment horizontal="left" vertical="center" wrapText="1"/>
    </xf>
    <xf numFmtId="0" fontId="3" fillId="0" borderId="94" xfId="0" applyFont="1" applyBorder="1" applyAlignment="1">
      <alignment horizontal="left" vertical="center" wrapText="1"/>
    </xf>
    <xf numFmtId="0" fontId="3" fillId="0" borderId="16" xfId="0" applyFont="1" applyBorder="1" applyAlignment="1">
      <alignment horizontal="left" vertical="center" wrapText="1"/>
    </xf>
    <xf numFmtId="0" fontId="0" fillId="0" borderId="17" xfId="0" applyBorder="1" applyAlignment="1">
      <alignment vertical="center"/>
    </xf>
    <xf numFmtId="0" fontId="0" fillId="0" borderId="91" xfId="0" applyBorder="1" applyAlignment="1">
      <alignment vertical="center"/>
    </xf>
    <xf numFmtId="0" fontId="3" fillId="0" borderId="17" xfId="0" applyFont="1" applyBorder="1" applyAlignment="1">
      <alignment horizontal="left" vertical="center" wrapText="1"/>
    </xf>
    <xf numFmtId="0" fontId="3" fillId="0" borderId="91" xfId="0" applyFont="1" applyBorder="1" applyAlignment="1">
      <alignment horizontal="left" vertical="center" wrapText="1"/>
    </xf>
    <xf numFmtId="0" fontId="0" fillId="33" borderId="43" xfId="53" applyNumberFormat="1" applyFont="1" applyFill="1" applyBorder="1" applyAlignment="1" applyProtection="1">
      <alignment horizontal="left"/>
      <protection locked="0"/>
    </xf>
    <xf numFmtId="0" fontId="0" fillId="33" borderId="90" xfId="53" applyNumberFormat="1" applyFont="1" applyFill="1" applyBorder="1" applyAlignment="1" applyProtection="1">
      <alignment horizontal="left"/>
      <protection locked="0"/>
    </xf>
    <xf numFmtId="0" fontId="0" fillId="33" borderId="46" xfId="53" applyNumberFormat="1" applyFont="1" applyFill="1" applyBorder="1" applyAlignment="1" applyProtection="1">
      <alignment horizontal="left"/>
      <protection locked="0"/>
    </xf>
    <xf numFmtId="0" fontId="0" fillId="33" borderId="46" xfId="0" applyNumberFormat="1" applyFill="1" applyBorder="1" applyAlignment="1" applyProtection="1">
      <alignment horizontal="left"/>
      <protection locked="0"/>
    </xf>
    <xf numFmtId="0" fontId="0" fillId="33" borderId="75" xfId="0" applyNumberFormat="1" applyFill="1" applyBorder="1" applyAlignment="1" applyProtection="1">
      <alignment horizontal="left"/>
      <protection locked="0"/>
    </xf>
    <xf numFmtId="49" fontId="0" fillId="33" borderId="36" xfId="53" applyNumberFormat="1" applyFont="1" applyFill="1" applyBorder="1" applyAlignment="1" applyProtection="1">
      <alignment horizontal="left"/>
      <protection locked="0"/>
    </xf>
    <xf numFmtId="49" fontId="0" fillId="33" borderId="77" xfId="53" applyNumberFormat="1" applyFont="1" applyFill="1" applyBorder="1" applyAlignment="1" applyProtection="1">
      <alignment horizontal="left"/>
      <protection locked="0"/>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58" xfId="0" applyFont="1" applyBorder="1" applyAlignment="1">
      <alignment horizontal="lef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2">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3"/>
        </patternFill>
      </fill>
    </dxf>
    <dxf>
      <fill>
        <patternFill>
          <bgColor indexed="13"/>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ycodes.ch/" TargetMode="External" /><Relationship Id="rId2" Type="http://schemas.openxmlformats.org/officeDocument/2006/relationships/hyperlink" Target="http://www.energycodes.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7"/>
  <sheetViews>
    <sheetView showGridLines="0" zoomScalePageLayoutView="0" workbookViewId="0" topLeftCell="A1">
      <selection activeCell="N1" sqref="N1:V16384"/>
    </sheetView>
  </sheetViews>
  <sheetFormatPr defaultColWidth="11.421875" defaultRowHeight="12.75"/>
  <cols>
    <col min="1" max="1" width="3.28125" style="36" customWidth="1"/>
    <col min="2" max="2" width="7.421875" style="1" customWidth="1"/>
    <col min="3" max="8" width="8.00390625" style="1" customWidth="1"/>
    <col min="9" max="12" width="6.57421875" style="1" customWidth="1"/>
    <col min="13" max="13" width="7.28125" style="1" customWidth="1"/>
    <col min="14" max="17" width="7.7109375" style="3" hidden="1" customWidth="1"/>
    <col min="18" max="18" width="4.28125" style="3" hidden="1" customWidth="1"/>
    <col min="19" max="22" width="8.140625" style="3" hidden="1" customWidth="1"/>
    <col min="23" max="28" width="5.8515625" style="1" customWidth="1"/>
    <col min="29" max="16384" width="11.421875" style="1" customWidth="1"/>
  </cols>
  <sheetData>
    <row r="1" spans="2:16" s="36" customFormat="1" ht="11.25">
      <c r="B1" s="151"/>
      <c r="L1" s="175"/>
      <c r="M1" s="199" t="s">
        <v>456</v>
      </c>
      <c r="N1" s="172" t="s">
        <v>401</v>
      </c>
      <c r="O1" s="172"/>
      <c r="P1" s="172" t="s">
        <v>400</v>
      </c>
    </row>
    <row r="2" spans="2:20" ht="17.25" customHeight="1">
      <c r="B2" s="2" t="str">
        <f>TEXT('Sprache SoWS'!B3,"")</f>
        <v>Sommerlicher Wärmeschutz im MINERGIE®-Standard</v>
      </c>
      <c r="K2" s="384" t="s">
        <v>396</v>
      </c>
      <c r="L2" s="384"/>
      <c r="N2" s="167" t="s">
        <v>395</v>
      </c>
      <c r="O2" s="168">
        <v>1</v>
      </c>
      <c r="P2" s="173">
        <v>1</v>
      </c>
      <c r="Q2" s="142"/>
      <c r="R2" s="142"/>
      <c r="S2" s="142"/>
      <c r="T2" s="142"/>
    </row>
    <row r="3" spans="2:22" ht="15.75">
      <c r="B3" s="2" t="str">
        <f>'Sprache SoWS'!B4</f>
        <v>für MINERGIE®-/-P®-Nachweis Version 9</v>
      </c>
      <c r="L3" s="11"/>
      <c r="N3" s="198"/>
      <c r="O3" s="198"/>
      <c r="P3" s="198"/>
      <c r="Q3" s="198"/>
      <c r="R3" s="198"/>
      <c r="S3" s="198"/>
      <c r="T3" s="198"/>
      <c r="U3" s="1"/>
      <c r="V3" s="1"/>
    </row>
    <row r="4" spans="2:20" ht="6" customHeight="1">
      <c r="B4" s="2"/>
      <c r="L4" s="11"/>
      <c r="N4" s="169" t="s">
        <v>396</v>
      </c>
      <c r="O4" s="170">
        <v>2</v>
      </c>
      <c r="P4" s="142"/>
      <c r="Q4" s="142"/>
      <c r="R4" s="142"/>
      <c r="S4" s="142"/>
      <c r="T4" s="142"/>
    </row>
    <row r="5" spans="2:15" ht="14.25" customHeight="1">
      <c r="B5" s="56"/>
      <c r="C5" s="58" t="str">
        <f>'Sprache SoWS'!B5</f>
        <v>Objekt: </v>
      </c>
      <c r="D5" s="392"/>
      <c r="E5" s="393"/>
      <c r="F5" s="393"/>
      <c r="G5" s="393"/>
      <c r="H5" s="393"/>
      <c r="I5" s="393"/>
      <c r="J5" s="393"/>
      <c r="K5" s="393"/>
      <c r="L5" s="394"/>
      <c r="N5" s="169" t="s">
        <v>397</v>
      </c>
      <c r="O5" s="170">
        <v>3</v>
      </c>
    </row>
    <row r="6" spans="2:15" ht="14.25" customHeight="1">
      <c r="B6" s="57"/>
      <c r="C6" s="191" t="str">
        <f>'Sprache SoWS'!B6</f>
        <v>Strasse / Nr: </v>
      </c>
      <c r="D6" s="395"/>
      <c r="E6" s="396"/>
      <c r="F6" s="396"/>
      <c r="G6" s="396"/>
      <c r="H6" s="396"/>
      <c r="I6" s="396"/>
      <c r="J6" s="396"/>
      <c r="K6" s="396"/>
      <c r="L6" s="397"/>
      <c r="N6" s="169" t="s">
        <v>398</v>
      </c>
      <c r="O6" s="170">
        <v>4</v>
      </c>
    </row>
    <row r="7" spans="2:15" ht="14.25" customHeight="1">
      <c r="B7" s="54"/>
      <c r="C7" s="55" t="str">
        <f>'Sprache SoWS'!B7</f>
        <v>Postleitzahl: </v>
      </c>
      <c r="D7" s="194"/>
      <c r="E7" s="55" t="str">
        <f>'Sprache SoWS'!B8</f>
        <v>Ort: </v>
      </c>
      <c r="F7" s="398"/>
      <c r="G7" s="399"/>
      <c r="H7" s="399"/>
      <c r="I7" s="399"/>
      <c r="J7" s="399"/>
      <c r="K7" s="399"/>
      <c r="L7" s="400"/>
      <c r="N7" s="23"/>
      <c r="O7" s="171">
        <v>5</v>
      </c>
    </row>
    <row r="8" spans="2:15" ht="6" customHeight="1">
      <c r="B8" s="3"/>
      <c r="C8" s="3"/>
      <c r="D8" s="3"/>
      <c r="E8" s="3"/>
      <c r="F8" s="3"/>
      <c r="G8" s="3"/>
      <c r="H8" s="3"/>
      <c r="I8" s="3"/>
      <c r="J8" s="3"/>
      <c r="K8" s="3"/>
      <c r="L8" s="3"/>
      <c r="M8" s="3"/>
      <c r="O8" s="142"/>
    </row>
    <row r="9" spans="2:15" ht="12" customHeight="1">
      <c r="B9" s="149" t="str">
        <f>'Sprache SoWS'!B9</f>
        <v>Der Nachweis des sommerlichen Wärmeschutzes ist eine Selbstdeklaration des Antragstellers. </v>
      </c>
      <c r="C9" s="149"/>
      <c r="D9" s="149"/>
      <c r="E9" s="149"/>
      <c r="F9" s="149"/>
      <c r="G9" s="149"/>
      <c r="H9" s="149"/>
      <c r="I9" s="149"/>
      <c r="J9" s="149"/>
      <c r="K9" s="149"/>
      <c r="L9" s="149"/>
      <c r="M9" s="149"/>
      <c r="O9" s="142"/>
    </row>
    <row r="10" spans="2:13" ht="12" customHeight="1">
      <c r="B10" s="382" t="str">
        <f>'Sprache SoWS'!B10</f>
        <v>Die Zertifizierungsstelle kann im Rahmen der Zertifizierung oder bei Stichproben detaillierte Unterlagen verlangen.</v>
      </c>
      <c r="C10" s="382"/>
      <c r="D10" s="382"/>
      <c r="E10" s="382"/>
      <c r="F10" s="382"/>
      <c r="G10" s="382"/>
      <c r="H10" s="382"/>
      <c r="I10" s="382"/>
      <c r="J10" s="382"/>
      <c r="K10" s="382"/>
      <c r="L10" s="382"/>
      <c r="M10" s="382"/>
    </row>
    <row r="11" spans="2:13" ht="12" customHeight="1">
      <c r="B11" s="382" t="str">
        <f>'Sprache SoWS'!B11</f>
        <v>Der Glasanteil bezieht sich immer auf die Fassadenfläche (NICHT Energiebezugsfläche).</v>
      </c>
      <c r="C11" s="382"/>
      <c r="D11" s="382"/>
      <c r="E11" s="382"/>
      <c r="F11" s="382"/>
      <c r="G11" s="382"/>
      <c r="H11" s="382"/>
      <c r="I11" s="382"/>
      <c r="J11" s="382"/>
      <c r="K11" s="382"/>
      <c r="L11" s="382"/>
      <c r="M11" s="382"/>
    </row>
    <row r="12" spans="2:13" ht="12" customHeight="1">
      <c r="B12" s="382" t="str">
        <f>'Sprache SoWS'!B12</f>
        <v>Die Glasflächen sind kleiner als die Fensterflächen (um den Betrag des Rahmenanteils)</v>
      </c>
      <c r="C12" s="382"/>
      <c r="D12" s="382"/>
      <c r="E12" s="382"/>
      <c r="F12" s="382"/>
      <c r="G12" s="382"/>
      <c r="H12" s="382"/>
      <c r="I12" s="382"/>
      <c r="J12" s="382"/>
      <c r="K12" s="382"/>
      <c r="L12" s="382"/>
      <c r="M12" s="382"/>
    </row>
    <row r="13" spans="2:13" ht="6.75" customHeight="1">
      <c r="B13" s="4"/>
      <c r="C13" s="4"/>
      <c r="D13" s="4"/>
      <c r="E13" s="4"/>
      <c r="F13" s="4"/>
      <c r="G13" s="4"/>
      <c r="H13" s="4"/>
      <c r="I13" s="4"/>
      <c r="J13" s="4"/>
      <c r="K13" s="4"/>
      <c r="L13" s="4"/>
      <c r="M13" s="4"/>
    </row>
    <row r="14" spans="2:13" ht="25.5" customHeight="1">
      <c r="B14" s="383" t="str">
        <f>'Sprache SoWS'!B13</f>
        <v>Variante 1: Globalbeurteilung von Standardfällen für die Nutzungen Wohnen, Einzelbüro, Gruppenbüro, Sitzungszimmer und Lager (ohne Kühlung)</v>
      </c>
      <c r="C14" s="383"/>
      <c r="D14" s="383"/>
      <c r="E14" s="383"/>
      <c r="F14" s="383"/>
      <c r="G14" s="383"/>
      <c r="H14" s="383"/>
      <c r="I14" s="383"/>
      <c r="J14" s="383"/>
      <c r="K14" s="383"/>
      <c r="L14" s="383"/>
      <c r="M14" s="4"/>
    </row>
    <row r="15" spans="1:22" s="17" customFormat="1" ht="12.75" customHeight="1">
      <c r="A15" s="37"/>
      <c r="B15" s="386" t="str">
        <f>'Sprache SoWS'!B14</f>
        <v>Die Globalbeurteilung gilt für Zonen in denen in allen Räumen folgende Bedingungen eingehalten sind:</v>
      </c>
      <c r="C15" s="387"/>
      <c r="D15" s="387"/>
      <c r="E15" s="387"/>
      <c r="F15" s="387"/>
      <c r="G15" s="387"/>
      <c r="H15" s="387"/>
      <c r="I15" s="387"/>
      <c r="J15" s="387"/>
      <c r="K15" s="387"/>
      <c r="L15" s="388"/>
      <c r="M15" s="192"/>
      <c r="N15" s="26" t="str">
        <f>'Sprache SoWS'!B46</f>
        <v>n.a.</v>
      </c>
      <c r="O15" s="27"/>
      <c r="P15" s="27"/>
      <c r="Q15" s="27"/>
      <c r="R15" s="27"/>
      <c r="S15" s="27"/>
      <c r="T15" s="27"/>
      <c r="U15" s="27"/>
      <c r="V15" s="27"/>
    </row>
    <row r="16" spans="1:14" ht="12" customHeight="1">
      <c r="A16" s="36" t="s">
        <v>219</v>
      </c>
      <c r="B16" s="379" t="str">
        <f>'Sprache SoWS'!B15</f>
        <v>- keine Oblichter;</v>
      </c>
      <c r="C16" s="380"/>
      <c r="D16" s="380"/>
      <c r="E16" s="380"/>
      <c r="F16" s="380"/>
      <c r="G16" s="380"/>
      <c r="H16" s="380"/>
      <c r="I16" s="380"/>
      <c r="J16" s="380"/>
      <c r="K16" s="380"/>
      <c r="L16" s="381"/>
      <c r="M16" s="193"/>
      <c r="N16" s="28" t="str">
        <f>'Sprache SoWS'!B47</f>
        <v>ja</v>
      </c>
    </row>
    <row r="17" spans="1:14" ht="12" customHeight="1">
      <c r="A17" s="36" t="s">
        <v>220</v>
      </c>
      <c r="B17" s="379" t="str">
        <f>'Sprache SoWS'!B16</f>
        <v>- aussenliegender beweglicher Sonnenschutz mit Rollläden oder Rafflamellenstoren;</v>
      </c>
      <c r="C17" s="380"/>
      <c r="D17" s="380"/>
      <c r="E17" s="380"/>
      <c r="F17" s="380"/>
      <c r="G17" s="380"/>
      <c r="H17" s="380"/>
      <c r="I17" s="380"/>
      <c r="J17" s="380"/>
      <c r="K17" s="380"/>
      <c r="L17" s="381"/>
      <c r="M17" s="193"/>
      <c r="N17" s="28" t="str">
        <f>'Sprache SoWS'!B48</f>
        <v>nein</v>
      </c>
    </row>
    <row r="18" spans="1:14" ht="12" customHeight="1">
      <c r="A18" s="36" t="s">
        <v>221</v>
      </c>
      <c r="B18" s="379" t="str">
        <f>'Sprache SoWS'!B17</f>
        <v>- Nachtauskühlung mit Fensterlüftung ist möglich;</v>
      </c>
      <c r="C18" s="380"/>
      <c r="D18" s="380"/>
      <c r="E18" s="380"/>
      <c r="F18" s="380"/>
      <c r="G18" s="380"/>
      <c r="H18" s="380"/>
      <c r="I18" s="380"/>
      <c r="J18" s="380"/>
      <c r="K18" s="380"/>
      <c r="L18" s="381"/>
      <c r="M18" s="193"/>
      <c r="N18" s="29" t="str">
        <f>'Sprache SoWS'!B49</f>
        <v>ja</v>
      </c>
    </row>
    <row r="19" spans="1:22" ht="12" customHeight="1">
      <c r="A19" s="36" t="s">
        <v>222</v>
      </c>
      <c r="B19" s="368" t="str">
        <f>'Sprache SoWS'!B18</f>
        <v>- interne Wärmelasten nicht höher als die Standardwerte im Merkblatt SIA 2024.</v>
      </c>
      <c r="C19" s="369"/>
      <c r="D19" s="369"/>
      <c r="E19" s="369"/>
      <c r="F19" s="369"/>
      <c r="G19" s="369"/>
      <c r="H19" s="369"/>
      <c r="I19" s="369"/>
      <c r="J19" s="369"/>
      <c r="K19" s="369"/>
      <c r="L19" s="370"/>
      <c r="M19" s="43"/>
      <c r="S19" s="146" t="s">
        <v>375</v>
      </c>
      <c r="T19" s="147"/>
      <c r="U19" s="147"/>
      <c r="V19" s="148"/>
    </row>
    <row r="20" spans="2:22" ht="12.75" customHeight="1">
      <c r="B20" s="405" t="str">
        <f>'Sprache SoWS'!B31</f>
        <v>Zone</v>
      </c>
      <c r="C20" s="406"/>
      <c r="D20" s="406"/>
      <c r="E20" s="406"/>
      <c r="F20" s="406"/>
      <c r="G20" s="406"/>
      <c r="H20" s="407"/>
      <c r="I20" s="15">
        <v>1</v>
      </c>
      <c r="J20" s="15">
        <v>2</v>
      </c>
      <c r="K20" s="15">
        <v>3</v>
      </c>
      <c r="L20" s="16">
        <v>4</v>
      </c>
      <c r="M20" s="44"/>
      <c r="N20" s="129">
        <v>1</v>
      </c>
      <c r="O20" s="127">
        <v>2</v>
      </c>
      <c r="P20" s="127">
        <v>3</v>
      </c>
      <c r="Q20" s="128">
        <v>4</v>
      </c>
      <c r="S20" s="129">
        <v>1</v>
      </c>
      <c r="T20" s="127">
        <v>2</v>
      </c>
      <c r="U20" s="127">
        <v>3</v>
      </c>
      <c r="V20" s="128">
        <v>4</v>
      </c>
    </row>
    <row r="21" spans="2:22" ht="12" customHeight="1">
      <c r="B21" s="50" t="str">
        <f>'Sprache SoWS'!B20</f>
        <v>Erfüllen die Räume in den Zone die Kriterien?</v>
      </c>
      <c r="C21" s="51"/>
      <c r="D21" s="51"/>
      <c r="E21" s="51"/>
      <c r="F21" s="51"/>
      <c r="G21" s="51"/>
      <c r="H21" s="51"/>
      <c r="I21" s="52"/>
      <c r="J21" s="52"/>
      <c r="K21" s="52"/>
      <c r="L21" s="53"/>
      <c r="M21" s="44"/>
      <c r="N21" s="130"/>
      <c r="O21" s="131"/>
      <c r="P21" s="131"/>
      <c r="Q21" s="132"/>
      <c r="S21" s="143"/>
      <c r="T21" s="144"/>
      <c r="U21" s="144"/>
      <c r="V21" s="145"/>
    </row>
    <row r="22" spans="1:22" ht="24.75" customHeight="1">
      <c r="A22" s="36" t="s">
        <v>223</v>
      </c>
      <c r="B22" s="374" t="str">
        <f>'Sprache SoWS'!B21</f>
        <v>Wohnen (EFH, MFH), Räume mit 1 Fassade, Betondecke (&gt;80% frei):
- Glasanteil &lt;70%</v>
      </c>
      <c r="C22" s="375"/>
      <c r="D22" s="375"/>
      <c r="E22" s="375"/>
      <c r="F22" s="375"/>
      <c r="G22" s="375"/>
      <c r="H22" s="376"/>
      <c r="I22" s="91"/>
      <c r="J22" s="91"/>
      <c r="K22" s="91"/>
      <c r="L22" s="91"/>
      <c r="M22" s="44"/>
      <c r="N22" s="133" t="b">
        <f aca="true" t="shared" si="0" ref="N22:O27">OR(I22=$N$15,I22=$N$16)</f>
        <v>0</v>
      </c>
      <c r="O22" s="134" t="b">
        <f t="shared" si="0"/>
        <v>0</v>
      </c>
      <c r="P22" s="134" t="b">
        <f aca="true" t="shared" si="1" ref="P22:Q27">OR(K22=$N$15,K22=$N$16)</f>
        <v>0</v>
      </c>
      <c r="Q22" s="135" t="b">
        <f t="shared" si="1"/>
        <v>0</v>
      </c>
      <c r="S22" s="133" t="b">
        <f aca="true" t="shared" si="2" ref="S22:S27">I22&lt;&gt;$N$15</f>
        <v>1</v>
      </c>
      <c r="T22" s="134" t="b">
        <f aca="true" t="shared" si="3" ref="T22:V27">J22&lt;&gt;$N$15</f>
        <v>1</v>
      </c>
      <c r="U22" s="134" t="b">
        <f t="shared" si="3"/>
        <v>1</v>
      </c>
      <c r="V22" s="135" t="b">
        <f t="shared" si="3"/>
        <v>1</v>
      </c>
    </row>
    <row r="23" spans="1:22" ht="24.75" customHeight="1">
      <c r="A23" s="36" t="s">
        <v>224</v>
      </c>
      <c r="B23" s="374" t="str">
        <f>'Sprache SoWS'!B22</f>
        <v>Wohnen (EFH,MFH), Eckzimmer; Betondecke (&gt;80% frei):
- Glasanteil pro Fassade &lt;50%</v>
      </c>
      <c r="C23" s="375"/>
      <c r="D23" s="375"/>
      <c r="E23" s="375"/>
      <c r="F23" s="375"/>
      <c r="G23" s="375"/>
      <c r="H23" s="376"/>
      <c r="I23" s="91"/>
      <c r="J23" s="91"/>
      <c r="K23" s="91"/>
      <c r="L23" s="91"/>
      <c r="M23" s="44"/>
      <c r="N23" s="133" t="b">
        <f t="shared" si="0"/>
        <v>0</v>
      </c>
      <c r="O23" s="134" t="b">
        <f t="shared" si="0"/>
        <v>0</v>
      </c>
      <c r="P23" s="134" t="b">
        <f t="shared" si="1"/>
        <v>0</v>
      </c>
      <c r="Q23" s="135" t="b">
        <f t="shared" si="1"/>
        <v>0</v>
      </c>
      <c r="S23" s="133" t="b">
        <f t="shared" si="2"/>
        <v>1</v>
      </c>
      <c r="T23" s="134" t="b">
        <f t="shared" si="3"/>
        <v>1</v>
      </c>
      <c r="U23" s="134" t="b">
        <f t="shared" si="3"/>
        <v>1</v>
      </c>
      <c r="V23" s="135" t="b">
        <f t="shared" si="3"/>
        <v>1</v>
      </c>
    </row>
    <row r="24" spans="1:22" ht="36.75" customHeight="1">
      <c r="A24" s="36" t="s">
        <v>225</v>
      </c>
      <c r="B24" s="374" t="str">
        <f>'Sprache SoWS'!B23</f>
        <v>Wohnen (EFH und MFH), 1 Fassade oder Eckzimmer;
Holzdecke mit Zementunterlagsboden mit min. 6 cm Stärke:
- Glasanteil &lt;40%</v>
      </c>
      <c r="C24" s="375"/>
      <c r="D24" s="375"/>
      <c r="E24" s="375"/>
      <c r="F24" s="375"/>
      <c r="G24" s="375"/>
      <c r="H24" s="376"/>
      <c r="I24" s="91"/>
      <c r="J24" s="91"/>
      <c r="K24" s="91"/>
      <c r="L24" s="91"/>
      <c r="M24" s="44"/>
      <c r="N24" s="133" t="b">
        <f t="shared" si="0"/>
        <v>0</v>
      </c>
      <c r="O24" s="134" t="b">
        <f t="shared" si="0"/>
        <v>0</v>
      </c>
      <c r="P24" s="134" t="b">
        <f t="shared" si="1"/>
        <v>0</v>
      </c>
      <c r="Q24" s="135" t="b">
        <f t="shared" si="1"/>
        <v>0</v>
      </c>
      <c r="S24" s="133" t="b">
        <f t="shared" si="2"/>
        <v>1</v>
      </c>
      <c r="T24" s="134" t="b">
        <f t="shared" si="3"/>
        <v>1</v>
      </c>
      <c r="U24" s="134" t="b">
        <f t="shared" si="3"/>
        <v>1</v>
      </c>
      <c r="V24" s="135" t="b">
        <f t="shared" si="3"/>
        <v>1</v>
      </c>
    </row>
    <row r="25" spans="1:22" ht="36.75" customHeight="1">
      <c r="A25" s="36" t="s">
        <v>226</v>
      </c>
      <c r="B25" s="374" t="str">
        <f>'Sprache SoWS'!B24</f>
        <v>Wohnen (EFH, MFH), Räume mit 1 Fassade, Betondecke (&gt;80% frei) 
oder Zementunterlagsboden mit min. 6 cm Stärke:
- Süd-Orientierung und Verschattung durch Balkon von min. 1 m Tiefe.</v>
      </c>
      <c r="C25" s="375"/>
      <c r="D25" s="375"/>
      <c r="E25" s="375"/>
      <c r="F25" s="375"/>
      <c r="G25" s="375"/>
      <c r="H25" s="376"/>
      <c r="I25" s="91"/>
      <c r="J25" s="91"/>
      <c r="K25" s="91"/>
      <c r="L25" s="91"/>
      <c r="M25" s="44"/>
      <c r="N25" s="133" t="b">
        <f t="shared" si="0"/>
        <v>0</v>
      </c>
      <c r="O25" s="134" t="b">
        <f t="shared" si="0"/>
        <v>0</v>
      </c>
      <c r="P25" s="134" t="b">
        <f t="shared" si="1"/>
        <v>0</v>
      </c>
      <c r="Q25" s="135" t="b">
        <f t="shared" si="1"/>
        <v>0</v>
      </c>
      <c r="S25" s="133" t="b">
        <f t="shared" si="2"/>
        <v>1</v>
      </c>
      <c r="T25" s="134" t="b">
        <f t="shared" si="3"/>
        <v>1</v>
      </c>
      <c r="U25" s="134" t="b">
        <f t="shared" si="3"/>
        <v>1</v>
      </c>
      <c r="V25" s="135" t="b">
        <f t="shared" si="3"/>
        <v>1</v>
      </c>
    </row>
    <row r="26" spans="1:22" ht="36.75" customHeight="1">
      <c r="A26" s="36" t="s">
        <v>227</v>
      </c>
      <c r="B26" s="374" t="str">
        <f>'Sprache SoWS'!B25</f>
        <v>Einzelbüro, Gruppenbüro, Sitzungszimmer mit 1 Fassade, 
Betondecke (&lt;80% frei):
- Glasanteil &lt;50% und automat. Steuerung des Sonnenschutzes</v>
      </c>
      <c r="C26" s="375"/>
      <c r="D26" s="375"/>
      <c r="E26" s="375"/>
      <c r="F26" s="375"/>
      <c r="G26" s="375"/>
      <c r="H26" s="376"/>
      <c r="I26" s="91"/>
      <c r="J26" s="91"/>
      <c r="K26" s="91"/>
      <c r="L26" s="91"/>
      <c r="M26" s="44"/>
      <c r="N26" s="133" t="b">
        <f t="shared" si="0"/>
        <v>0</v>
      </c>
      <c r="O26" s="134" t="b">
        <f t="shared" si="0"/>
        <v>0</v>
      </c>
      <c r="P26" s="134" t="b">
        <f t="shared" si="1"/>
        <v>0</v>
      </c>
      <c r="Q26" s="135" t="b">
        <f t="shared" si="1"/>
        <v>0</v>
      </c>
      <c r="S26" s="133" t="b">
        <f t="shared" si="2"/>
        <v>1</v>
      </c>
      <c r="T26" s="134" t="b">
        <f t="shared" si="3"/>
        <v>1</v>
      </c>
      <c r="U26" s="134" t="b">
        <f t="shared" si="3"/>
        <v>1</v>
      </c>
      <c r="V26" s="135" t="b">
        <f t="shared" si="3"/>
        <v>1</v>
      </c>
    </row>
    <row r="27" spans="1:22" ht="14.25" customHeight="1">
      <c r="A27" s="36" t="s">
        <v>228</v>
      </c>
      <c r="B27" s="374" t="str">
        <f>'Sprache SoWS'!B26</f>
        <v>Lager mit geringen internen Wärmelasten</v>
      </c>
      <c r="C27" s="375"/>
      <c r="D27" s="375"/>
      <c r="E27" s="375"/>
      <c r="F27" s="375"/>
      <c r="G27" s="375"/>
      <c r="H27" s="376"/>
      <c r="I27" s="91"/>
      <c r="J27" s="91"/>
      <c r="K27" s="91"/>
      <c r="L27" s="161"/>
      <c r="M27" s="44"/>
      <c r="N27" s="136" t="b">
        <f t="shared" si="0"/>
        <v>0</v>
      </c>
      <c r="O27" s="137" t="b">
        <f t="shared" si="0"/>
        <v>0</v>
      </c>
      <c r="P27" s="137" t="b">
        <f t="shared" si="1"/>
        <v>0</v>
      </c>
      <c r="Q27" s="138" t="b">
        <f t="shared" si="1"/>
        <v>0</v>
      </c>
      <c r="S27" s="133" t="b">
        <f t="shared" si="2"/>
        <v>1</v>
      </c>
      <c r="T27" s="134" t="b">
        <f t="shared" si="3"/>
        <v>1</v>
      </c>
      <c r="U27" s="134" t="b">
        <f t="shared" si="3"/>
        <v>1</v>
      </c>
      <c r="V27" s="135" t="b">
        <f t="shared" si="3"/>
        <v>1</v>
      </c>
    </row>
    <row r="28" spans="2:22" ht="36.75" customHeight="1">
      <c r="B28" s="389" t="str">
        <f>'Sprache SoWS'!B27</f>
        <v>"n.a.":    Nicht vorhanden. Ein solcher Raumtyp existiert nicht.
"ja":       Ein solcher Raumtyp ist vorhanden und alle Kriterien sind erfüllt.
"nein":   Ein solcher Raumtyp ist vorhanden, aber die Kriterien sind nicht erfüllt (z.B. zu hoher Glasanteil)</v>
      </c>
      <c r="C28" s="390"/>
      <c r="D28" s="390"/>
      <c r="E28" s="390"/>
      <c r="F28" s="390"/>
      <c r="G28" s="390"/>
      <c r="H28" s="390"/>
      <c r="I28" s="390"/>
      <c r="J28" s="390"/>
      <c r="K28" s="390"/>
      <c r="L28" s="391"/>
      <c r="M28" s="42"/>
      <c r="N28" s="139" t="b">
        <f>AND(N22:N27,S28)</f>
        <v>0</v>
      </c>
      <c r="O28" s="140" t="b">
        <f>AND(O22:O27,T28)</f>
        <v>0</v>
      </c>
      <c r="P28" s="140" t="b">
        <f>AND(P22:P27,U28)</f>
        <v>0</v>
      </c>
      <c r="Q28" s="141" t="b">
        <f>AND(Q22:Q27,V28)</f>
        <v>0</v>
      </c>
      <c r="S28" s="139" t="b">
        <f>OR(S22:S27)</f>
        <v>1</v>
      </c>
      <c r="T28" s="140" t="b">
        <f>OR(T22:T27)</f>
        <v>1</v>
      </c>
      <c r="U28" s="140" t="b">
        <f>OR(U22:U27)</f>
        <v>1</v>
      </c>
      <c r="V28" s="141" t="b">
        <f>OR(V22:V27)</f>
        <v>1</v>
      </c>
    </row>
    <row r="29" spans="2:13" ht="6.75" customHeight="1">
      <c r="B29" s="12"/>
      <c r="C29" s="12"/>
      <c r="D29" s="12"/>
      <c r="E29" s="12"/>
      <c r="F29" s="12"/>
      <c r="G29" s="12"/>
      <c r="H29" s="12"/>
      <c r="I29" s="4"/>
      <c r="J29" s="4"/>
      <c r="K29" s="4"/>
      <c r="L29" s="4"/>
      <c r="M29" s="4"/>
    </row>
    <row r="30" spans="2:14" ht="13.5" customHeight="1">
      <c r="B30" s="30" t="str">
        <f>'Sprache SoWS'!B28</f>
        <v>Variante 2: Externer Nachweis der Kriterien gemäss SIA382/1 (ohne Kühlung)</v>
      </c>
      <c r="C30" s="3"/>
      <c r="D30" s="3"/>
      <c r="E30" s="3"/>
      <c r="F30" s="3"/>
      <c r="G30" s="3"/>
      <c r="H30" s="3"/>
      <c r="I30" s="3"/>
      <c r="J30" s="3"/>
      <c r="K30" s="3"/>
      <c r="L30" s="3"/>
      <c r="M30" s="3"/>
      <c r="N30" s="26" t="str">
        <f>'Sprache SoWS'!B49</f>
        <v>ja</v>
      </c>
    </row>
    <row r="31" spans="2:14" ht="14.25" customHeight="1">
      <c r="B31" s="3" t="str">
        <f>'Sprache SoWS'!B29</f>
        <v>Die Erfüllung dieser Kriterien wird in Beilagen beschrieben und dokumentiert.</v>
      </c>
      <c r="C31" s="3"/>
      <c r="D31" s="3"/>
      <c r="E31" s="3"/>
      <c r="F31" s="3"/>
      <c r="G31" s="3"/>
      <c r="H31" s="3"/>
      <c r="I31" s="3"/>
      <c r="J31" s="3"/>
      <c r="K31" s="3"/>
      <c r="L31" s="3"/>
      <c r="M31" s="3"/>
      <c r="N31" s="29" t="str">
        <f>'Sprache SoWS'!B50</f>
        <v>nein</v>
      </c>
    </row>
    <row r="32" spans="2:17" ht="23.25" customHeight="1">
      <c r="B32" s="38" t="str">
        <f>'Sprache SoWS'!B30</f>
        <v>SIA 382/1</v>
      </c>
      <c r="C32" s="404" t="str">
        <f>'Sprache SoWS'!B31</f>
        <v>Zone</v>
      </c>
      <c r="D32" s="402"/>
      <c r="E32" s="402"/>
      <c r="F32" s="402"/>
      <c r="G32" s="402"/>
      <c r="H32" s="403"/>
      <c r="I32" s="15">
        <v>1</v>
      </c>
      <c r="J32" s="15">
        <v>2</v>
      </c>
      <c r="K32" s="15">
        <v>3</v>
      </c>
      <c r="L32" s="16">
        <v>4</v>
      </c>
      <c r="M32" s="26"/>
      <c r="N32" s="197">
        <v>1</v>
      </c>
      <c r="O32" s="5">
        <v>2</v>
      </c>
      <c r="P32" s="5">
        <v>3</v>
      </c>
      <c r="Q32" s="6">
        <v>4</v>
      </c>
    </row>
    <row r="33" spans="1:17" ht="15.75" customHeight="1">
      <c r="A33" s="36" t="s">
        <v>229</v>
      </c>
      <c r="B33" s="35" t="str">
        <f>'Sprache SoWS'!B32</f>
        <v>Zif. 2.1.3</v>
      </c>
      <c r="C33" s="385" t="str">
        <f>'Sprache SoWS'!B33</f>
        <v>Die Anforderungen an den Sonnenschutz sind erfüllt.</v>
      </c>
      <c r="D33" s="375"/>
      <c r="E33" s="375"/>
      <c r="F33" s="375"/>
      <c r="G33" s="375"/>
      <c r="H33" s="375"/>
      <c r="I33" s="91"/>
      <c r="J33" s="91"/>
      <c r="K33" s="91"/>
      <c r="L33" s="103"/>
      <c r="M33" s="45"/>
      <c r="N33" s="33" t="b">
        <f aca="true" t="shared" si="4" ref="N33:Q35">I33=$N$30</f>
        <v>0</v>
      </c>
      <c r="O33" s="33" t="b">
        <f t="shared" si="4"/>
        <v>0</v>
      </c>
      <c r="P33" s="33" t="b">
        <f t="shared" si="4"/>
        <v>0</v>
      </c>
      <c r="Q33" s="34" t="b">
        <f t="shared" si="4"/>
        <v>0</v>
      </c>
    </row>
    <row r="34" spans="1:17" ht="36" customHeight="1">
      <c r="A34" s="36" t="s">
        <v>230</v>
      </c>
      <c r="B34" s="31" t="str">
        <f>'Sprache SoWS'!B34</f>
        <v>Zif. 2.1.4</v>
      </c>
      <c r="C34" s="377" t="str">
        <f>'Sprache SoWS'!B35</f>
        <v>Der Anforderungen an die Wärmespeicherfähigkeit sind erfüllt. Berechnung mit Tool SIA 382/1 Wärmekapazität (www.energycodes.ch)
</v>
      </c>
      <c r="D34" s="378"/>
      <c r="E34" s="378"/>
      <c r="F34" s="378"/>
      <c r="G34" s="378"/>
      <c r="H34" s="378"/>
      <c r="I34" s="80"/>
      <c r="J34" s="80"/>
      <c r="K34" s="80"/>
      <c r="L34" s="104"/>
      <c r="M34" s="45"/>
      <c r="N34" s="18" t="b">
        <f t="shared" si="4"/>
        <v>0</v>
      </c>
      <c r="O34" s="18" t="b">
        <f t="shared" si="4"/>
        <v>0</v>
      </c>
      <c r="P34" s="18" t="b">
        <f t="shared" si="4"/>
        <v>0</v>
      </c>
      <c r="Q34" s="19" t="b">
        <f t="shared" si="4"/>
        <v>0</v>
      </c>
    </row>
    <row r="35" spans="1:17" ht="26.25" customHeight="1">
      <c r="A35" s="36" t="s">
        <v>231</v>
      </c>
      <c r="B35" s="35" t="str">
        <f>'Sprache SoWS'!B36</f>
        <v>Zif.4.4.3</v>
      </c>
      <c r="C35" s="377" t="str">
        <f>'Sprache SoWS'!B37</f>
        <v>Die internen Wärmelasten sind so tief, dass sie mit Fensterlüftung abgeführt werden können. </v>
      </c>
      <c r="D35" s="378"/>
      <c r="E35" s="378"/>
      <c r="F35" s="378"/>
      <c r="G35" s="378"/>
      <c r="H35" s="378"/>
      <c r="I35" s="80"/>
      <c r="J35" s="80"/>
      <c r="K35" s="80"/>
      <c r="L35" s="104"/>
      <c r="M35" s="45"/>
      <c r="N35" s="24" t="b">
        <f t="shared" si="4"/>
        <v>0</v>
      </c>
      <c r="O35" s="24" t="b">
        <f t="shared" si="4"/>
        <v>0</v>
      </c>
      <c r="P35" s="24" t="b">
        <f t="shared" si="4"/>
        <v>0</v>
      </c>
      <c r="Q35" s="25" t="b">
        <f t="shared" si="4"/>
        <v>0</v>
      </c>
    </row>
    <row r="36" spans="1:17" ht="13.5" customHeight="1">
      <c r="A36" s="36" t="s">
        <v>232</v>
      </c>
      <c r="B36" s="150" t="str">
        <f>'Sprache SoWS'!B38</f>
        <v>Bemerkungen zum externen Nachweis (Art, Beilage, z.B. Hilfskriterien gemäss Anwendungshilfe):</v>
      </c>
      <c r="C36" s="18"/>
      <c r="D36" s="18"/>
      <c r="E36" s="18"/>
      <c r="F36" s="18"/>
      <c r="G36" s="18"/>
      <c r="H36" s="18"/>
      <c r="I36" s="18"/>
      <c r="J36" s="18"/>
      <c r="K36" s="18"/>
      <c r="L36" s="19"/>
      <c r="M36" s="28"/>
      <c r="N36" s="14" t="b">
        <f>AND(N33:N35)</f>
        <v>0</v>
      </c>
      <c r="O36" s="14" t="b">
        <f>AND(O33:O35)</f>
        <v>0</v>
      </c>
      <c r="P36" s="14" t="b">
        <f>AND(P33:P35)</f>
        <v>0</v>
      </c>
      <c r="Q36" s="21" t="b">
        <f>AND(Q33:Q35)</f>
        <v>0</v>
      </c>
    </row>
    <row r="37" spans="2:13" ht="39.75" customHeight="1">
      <c r="B37" s="371"/>
      <c r="C37" s="372"/>
      <c r="D37" s="372"/>
      <c r="E37" s="372"/>
      <c r="F37" s="372"/>
      <c r="G37" s="372"/>
      <c r="H37" s="372"/>
      <c r="I37" s="372"/>
      <c r="J37" s="372"/>
      <c r="K37" s="372"/>
      <c r="L37" s="373"/>
      <c r="M37" s="29"/>
    </row>
    <row r="38" spans="2:13" ht="6.75" customHeight="1">
      <c r="B38" s="3"/>
      <c r="C38" s="3"/>
      <c r="D38" s="3"/>
      <c r="E38" s="3"/>
      <c r="F38" s="3"/>
      <c r="G38" s="3"/>
      <c r="H38" s="3"/>
      <c r="I38" s="3"/>
      <c r="J38" s="3"/>
      <c r="K38" s="3"/>
      <c r="L38" s="3"/>
      <c r="M38" s="3"/>
    </row>
    <row r="39" spans="2:13" ht="12.75">
      <c r="B39" s="30" t="str">
        <f>'Sprache SoWS'!B39</f>
        <v>Variante 3: Berechnung mit Tool SIA 380/4 Klimatisierung</v>
      </c>
      <c r="C39" s="3"/>
      <c r="D39" s="3"/>
      <c r="E39" s="3"/>
      <c r="F39" s="3"/>
      <c r="G39" s="3"/>
      <c r="H39" s="3"/>
      <c r="I39" s="3"/>
      <c r="J39" s="3"/>
      <c r="K39" s="3"/>
      <c r="L39" s="3"/>
      <c r="M39" s="3"/>
    </row>
    <row r="40" spans="2:17" ht="12.75" customHeight="1">
      <c r="B40" s="401" t="str">
        <f>'Sprache SoWS'!B40</f>
        <v>Zone</v>
      </c>
      <c r="C40" s="402"/>
      <c r="D40" s="402"/>
      <c r="E40" s="402"/>
      <c r="F40" s="402"/>
      <c r="G40" s="402"/>
      <c r="H40" s="403"/>
      <c r="I40" s="15">
        <v>1</v>
      </c>
      <c r="J40" s="15">
        <v>2</v>
      </c>
      <c r="K40" s="15">
        <v>3</v>
      </c>
      <c r="L40" s="16">
        <v>4</v>
      </c>
      <c r="M40" s="47"/>
      <c r="N40" s="20">
        <v>1</v>
      </c>
      <c r="O40" s="5">
        <v>2</v>
      </c>
      <c r="P40" s="5">
        <v>3</v>
      </c>
      <c r="Q40" s="6">
        <v>4</v>
      </c>
    </row>
    <row r="41" spans="1:17" ht="36.75" customHeight="1">
      <c r="A41" s="36" t="s">
        <v>233</v>
      </c>
      <c r="B41" s="408" t="str">
        <f>'Sprache SoWS'!B41</f>
        <v>Die sommerlichen Raumlufttemperaturen wurden gemäss SIA 382/1, Zif. 4.4.4 berechnet. Die Grenzwertkurve wird ohne Kühlung an weniger als 100 h überschritten.</v>
      </c>
      <c r="C41" s="409"/>
      <c r="D41" s="409"/>
      <c r="E41" s="409"/>
      <c r="F41" s="409"/>
      <c r="G41" s="409"/>
      <c r="H41" s="410"/>
      <c r="I41" s="91"/>
      <c r="J41" s="91"/>
      <c r="K41" s="91"/>
      <c r="L41" s="103"/>
      <c r="M41" s="45"/>
      <c r="N41" s="32" t="b">
        <f aca="true" t="shared" si="5" ref="N41:Q42">I41=$N$30</f>
        <v>0</v>
      </c>
      <c r="O41" s="33" t="b">
        <f t="shared" si="5"/>
        <v>0</v>
      </c>
      <c r="P41" s="33" t="b">
        <f t="shared" si="5"/>
        <v>0</v>
      </c>
      <c r="Q41" s="34" t="b">
        <f t="shared" si="5"/>
        <v>0</v>
      </c>
    </row>
    <row r="42" spans="1:17" ht="24" customHeight="1">
      <c r="A42" s="36" t="s">
        <v>234</v>
      </c>
      <c r="B42" s="411" t="str">
        <f>'Sprache SoWS'!B42</f>
        <v>Die Zone ist gekühlt und der Energiebedarf wurde berechnet. 
Es treten keinen hohen sommerlichen Raumlufttemperaturen auf.</v>
      </c>
      <c r="C42" s="412"/>
      <c r="D42" s="412"/>
      <c r="E42" s="412"/>
      <c r="F42" s="412"/>
      <c r="G42" s="412"/>
      <c r="H42" s="413"/>
      <c r="I42" s="161"/>
      <c r="J42" s="161"/>
      <c r="K42" s="161"/>
      <c r="L42" s="162"/>
      <c r="M42" s="48"/>
      <c r="N42" s="23" t="b">
        <f t="shared" si="5"/>
        <v>0</v>
      </c>
      <c r="O42" s="24" t="b">
        <f t="shared" si="5"/>
        <v>0</v>
      </c>
      <c r="P42" s="24" t="b">
        <f t="shared" si="5"/>
        <v>0</v>
      </c>
      <c r="Q42" s="25" t="b">
        <f t="shared" si="5"/>
        <v>0</v>
      </c>
    </row>
    <row r="43" spans="2:17" ht="18.75" customHeight="1" hidden="1">
      <c r="B43" s="7"/>
      <c r="C43" s="8"/>
      <c r="D43" s="8"/>
      <c r="E43" s="8"/>
      <c r="F43" s="8"/>
      <c r="G43" s="8"/>
      <c r="H43" s="8"/>
      <c r="I43" s="9" t="e">
        <f>OR(I41=#REF!,I42=#REF!)</f>
        <v>#REF!</v>
      </c>
      <c r="J43" s="9" t="e">
        <f>OR(J41=#REF!,J42=#REF!)</f>
        <v>#REF!</v>
      </c>
      <c r="K43" s="9" t="e">
        <f>OR(K41=#REF!,K42=#REF!)</f>
        <v>#REF!</v>
      </c>
      <c r="L43" s="10" t="e">
        <f>OR(L41=#REF!,L42=#REF!)</f>
        <v>#REF!</v>
      </c>
      <c r="M43" s="3"/>
      <c r="N43" s="22"/>
      <c r="O43" s="18"/>
      <c r="P43" s="18"/>
      <c r="Q43" s="19"/>
    </row>
    <row r="44" spans="2:17" ht="9.75" customHeight="1">
      <c r="B44" s="3"/>
      <c r="C44" s="3"/>
      <c r="D44" s="3"/>
      <c r="E44" s="3"/>
      <c r="F44" s="3"/>
      <c r="G44" s="3"/>
      <c r="H44" s="41"/>
      <c r="I44" s="41"/>
      <c r="J44" s="41"/>
      <c r="K44" s="41"/>
      <c r="L44" s="41"/>
      <c r="M44" s="3"/>
      <c r="N44" s="13" t="b">
        <f>OR(N41:N42)</f>
        <v>0</v>
      </c>
      <c r="O44" s="14" t="b">
        <f>OR(O41:O42)</f>
        <v>0</v>
      </c>
      <c r="P44" s="14" t="b">
        <f>OR(P41:P42)</f>
        <v>0</v>
      </c>
      <c r="Q44" s="21" t="b">
        <f>OR(Q41:Q42)</f>
        <v>0</v>
      </c>
    </row>
    <row r="45" spans="2:17" ht="24" customHeight="1">
      <c r="B45" s="414" t="str">
        <f>'Sprache SoWS'!B45</f>
        <v>Gemäss Deklaration sind Anforderungen an den sommerlichen Wärmeschutz erfüllt.</v>
      </c>
      <c r="C45" s="415"/>
      <c r="D45" s="415"/>
      <c r="E45" s="415"/>
      <c r="F45" s="415"/>
      <c r="G45" s="415"/>
      <c r="H45" s="416"/>
      <c r="I45" s="39" t="str">
        <f>IF(N45,$N30,$N31)</f>
        <v>nein</v>
      </c>
      <c r="J45" s="39" t="str">
        <f>IF(O45,$N30,$N31)</f>
        <v>nein</v>
      </c>
      <c r="K45" s="39" t="str">
        <f>IF(P45,$N30,$N31)</f>
        <v>nein</v>
      </c>
      <c r="L45" s="39" t="str">
        <f>IF(Q45,$N30,$N31)</f>
        <v>nein</v>
      </c>
      <c r="M45" s="46"/>
      <c r="N45" s="13" t="b">
        <f>OR(N28,N36,N44)</f>
        <v>0</v>
      </c>
      <c r="O45" s="14" t="b">
        <f>OR(O28,O36,O44)</f>
        <v>0</v>
      </c>
      <c r="P45" s="14" t="b">
        <f>OR(P28,P36,P44)</f>
        <v>0</v>
      </c>
      <c r="Q45" s="21" t="b">
        <f>OR(Q28,Q36,Q44)</f>
        <v>0</v>
      </c>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sheetData>
  <sheetProtection password="D628" sheet="1" objects="1" scenarios="1"/>
  <mergeCells count="30">
    <mergeCell ref="B40:H40"/>
    <mergeCell ref="C32:H32"/>
    <mergeCell ref="B20:H20"/>
    <mergeCell ref="B41:H41"/>
    <mergeCell ref="B42:H42"/>
    <mergeCell ref="B45:H45"/>
    <mergeCell ref="K2:L2"/>
    <mergeCell ref="C33:H33"/>
    <mergeCell ref="B15:L15"/>
    <mergeCell ref="B28:L28"/>
    <mergeCell ref="B26:H26"/>
    <mergeCell ref="B27:H27"/>
    <mergeCell ref="B25:H25"/>
    <mergeCell ref="D5:L5"/>
    <mergeCell ref="D6:L6"/>
    <mergeCell ref="F7:L7"/>
    <mergeCell ref="B18:L18"/>
    <mergeCell ref="B12:M12"/>
    <mergeCell ref="B16:L16"/>
    <mergeCell ref="B17:L17"/>
    <mergeCell ref="B11:M11"/>
    <mergeCell ref="B10:M10"/>
    <mergeCell ref="B14:L14"/>
    <mergeCell ref="B19:L19"/>
    <mergeCell ref="B37:L37"/>
    <mergeCell ref="B23:H23"/>
    <mergeCell ref="B24:H24"/>
    <mergeCell ref="B22:H22"/>
    <mergeCell ref="C34:H34"/>
    <mergeCell ref="C35:H35"/>
  </mergeCells>
  <conditionalFormatting sqref="I45:L45">
    <cfRule type="cellIs" priority="1" dxfId="1" operator="equal" stopIfTrue="1">
      <formula>$N$30</formula>
    </cfRule>
    <cfRule type="cellIs" priority="2" dxfId="0" operator="equal" stopIfTrue="1">
      <formula>$N$31</formula>
    </cfRule>
  </conditionalFormatting>
  <dataValidations count="4">
    <dataValidation type="list" allowBlank="1" showInputMessage="1" showErrorMessage="1" sqref="I41:L42">
      <formula1>$N$29:$N$31</formula1>
    </dataValidation>
    <dataValidation type="list" allowBlank="1" showInputMessage="1" showErrorMessage="1" sqref="I22:L27">
      <formula1>$N$15:$N$17</formula1>
    </dataValidation>
    <dataValidation type="list" allowBlank="1" showInputMessage="1" showErrorMessage="1" sqref="I33:L35">
      <formula1>$N$30:$N$31</formula1>
    </dataValidation>
    <dataValidation type="list" allowBlank="1" showInputMessage="1" showErrorMessage="1" sqref="K2:L2">
      <formula1>$N$2:$N$6</formula1>
    </dataValidation>
  </dataValidations>
  <printOptions/>
  <pageMargins left="0.5905511811023623" right="0.5905511811023623" top="0.5905511811023623" bottom="0.5511811023622047" header="0.31496062992125984"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Y573"/>
  <sheetViews>
    <sheetView tabSelected="1" zoomScalePageLayoutView="0" workbookViewId="0" topLeftCell="A1">
      <selection activeCell="A1" sqref="A1"/>
    </sheetView>
  </sheetViews>
  <sheetFormatPr defaultColWidth="11.421875" defaultRowHeight="12.75"/>
  <cols>
    <col min="1" max="1" width="3.28125" style="59" customWidth="1"/>
    <col min="2" max="5" width="7.7109375" style="60" customWidth="1"/>
    <col min="6" max="6" width="7.8515625" style="60" customWidth="1"/>
    <col min="7" max="7" width="4.140625" style="60" customWidth="1"/>
    <col min="8" max="8" width="5.57421875" style="60" customWidth="1"/>
    <col min="9" max="12" width="7.7109375" style="60" customWidth="1"/>
    <col min="13" max="13" width="10.57421875" style="61" customWidth="1"/>
    <col min="14" max="36" width="6.28125" style="60" hidden="1" customWidth="1"/>
    <col min="37" max="37" width="6.28125" style="60" customWidth="1"/>
    <col min="38" max="39" width="5.8515625" style="60" customWidth="1"/>
    <col min="40" max="16384" width="11.421875" style="60" customWidth="1"/>
  </cols>
  <sheetData>
    <row r="1" spans="1:51" ht="12.75">
      <c r="A1" s="277"/>
      <c r="B1" s="279"/>
      <c r="C1" s="280"/>
      <c r="D1" s="280"/>
      <c r="E1" s="280"/>
      <c r="F1" s="280"/>
      <c r="G1" s="280"/>
      <c r="H1" s="280"/>
      <c r="I1" s="280"/>
      <c r="J1" s="280"/>
      <c r="K1" s="280"/>
      <c r="L1" s="281"/>
      <c r="M1" s="324" t="str">
        <f>'Sprache SoWS'!B126</f>
        <v>MINERGIE Version 2015, zu verwenden bis 31.12.2015</v>
      </c>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row>
    <row r="2" spans="1:51" ht="15">
      <c r="A2" s="277"/>
      <c r="B2" s="282" t="str">
        <f>'Sprache SoWS'!B51</f>
        <v>Sommerlicher Wärmeschutz im MINERGIE®-Standard</v>
      </c>
      <c r="C2" s="280"/>
      <c r="D2" s="280"/>
      <c r="E2" s="280"/>
      <c r="F2" s="280"/>
      <c r="G2" s="280"/>
      <c r="H2" s="280"/>
      <c r="I2" s="280"/>
      <c r="J2" s="280"/>
      <c r="K2" s="280"/>
      <c r="L2" s="281"/>
      <c r="M2" s="28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row>
    <row r="3" spans="1:51" ht="15">
      <c r="A3" s="277"/>
      <c r="B3" s="282" t="str">
        <f>'Sprache SoWS'!B52</f>
        <v>für MINERGIE®-/-P®-/-A®-Nachweis Version 14 (Zusatzblatt für Variante 2)</v>
      </c>
      <c r="C3" s="280"/>
      <c r="D3" s="280"/>
      <c r="E3" s="280"/>
      <c r="F3" s="280"/>
      <c r="G3" s="280"/>
      <c r="H3" s="280"/>
      <c r="I3" s="280"/>
      <c r="J3" s="280"/>
      <c r="K3" s="280"/>
      <c r="L3" s="281"/>
      <c r="M3" s="28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row>
    <row r="4" spans="1:51" ht="15">
      <c r="A4" s="277"/>
      <c r="B4" s="283" t="str">
        <f>'Sprache SoWS'!B53</f>
        <v>Beurteilung nach Kriterien gemäss SIA 382/1</v>
      </c>
      <c r="C4" s="282"/>
      <c r="D4" s="282"/>
      <c r="E4" s="282"/>
      <c r="F4" s="282"/>
      <c r="G4" s="282"/>
      <c r="H4" s="282"/>
      <c r="I4" s="282"/>
      <c r="J4" s="282"/>
      <c r="K4" s="282"/>
      <c r="L4" s="284"/>
      <c r="M4" s="28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row>
    <row r="5" spans="1:51" ht="5.25" customHeight="1">
      <c r="A5" s="277"/>
      <c r="B5" s="283"/>
      <c r="C5" s="282"/>
      <c r="D5" s="282"/>
      <c r="E5" s="282"/>
      <c r="F5" s="282"/>
      <c r="G5" s="282"/>
      <c r="H5" s="282"/>
      <c r="I5" s="282"/>
      <c r="J5" s="282"/>
      <c r="K5" s="282"/>
      <c r="L5" s="284"/>
      <c r="M5" s="278"/>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row>
    <row r="6" spans="1:51" s="62" customFormat="1" ht="13.5" customHeight="1">
      <c r="A6" s="277"/>
      <c r="B6" s="306"/>
      <c r="C6" s="307" t="str">
        <f>'Sprache SoWS'!B54</f>
        <v>Objekt: </v>
      </c>
      <c r="D6" s="425"/>
      <c r="E6" s="425"/>
      <c r="F6" s="425"/>
      <c r="G6" s="425"/>
      <c r="H6" s="425"/>
      <c r="I6" s="425"/>
      <c r="J6" s="425"/>
      <c r="K6" s="425"/>
      <c r="L6" s="426"/>
      <c r="M6" s="278"/>
      <c r="N6" s="201"/>
      <c r="O6" s="202" t="str">
        <f>'Sprache SoWS'!B49</f>
        <v>ja</v>
      </c>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row>
    <row r="7" spans="1:51" s="62" customFormat="1" ht="13.5" customHeight="1">
      <c r="A7" s="277"/>
      <c r="B7" s="308"/>
      <c r="C7" s="309" t="str">
        <f>'Sprache SoWS'!B55</f>
        <v>Strasse / Nr: </v>
      </c>
      <c r="D7" s="427"/>
      <c r="E7" s="428"/>
      <c r="F7" s="428"/>
      <c r="G7" s="428"/>
      <c r="H7" s="428"/>
      <c r="I7" s="428"/>
      <c r="J7" s="428"/>
      <c r="K7" s="428"/>
      <c r="L7" s="429"/>
      <c r="M7" s="278"/>
      <c r="N7" s="201"/>
      <c r="O7" s="203" t="str">
        <f>'Sprache SoWS'!B48</f>
        <v>nein</v>
      </c>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row>
    <row r="8" spans="1:51" ht="13.5" customHeight="1">
      <c r="A8" s="277"/>
      <c r="B8" s="310"/>
      <c r="C8" s="311" t="str">
        <f>'Sprache SoWS'!B56</f>
        <v>Postleitzahl: </v>
      </c>
      <c r="D8" s="194"/>
      <c r="E8" s="312" t="str">
        <f>'Sprache SoWS'!B57</f>
        <v>Ort</v>
      </c>
      <c r="F8" s="430"/>
      <c r="G8" s="430"/>
      <c r="H8" s="430"/>
      <c r="I8" s="430"/>
      <c r="J8" s="430"/>
      <c r="K8" s="430"/>
      <c r="L8" s="431"/>
      <c r="M8" s="278"/>
      <c r="N8" s="200"/>
      <c r="O8" s="200"/>
      <c r="P8" s="200"/>
      <c r="Q8" s="200"/>
      <c r="R8" s="200"/>
      <c r="S8" s="204">
        <v>1</v>
      </c>
      <c r="T8" s="204">
        <v>2</v>
      </c>
      <c r="U8" s="205">
        <v>3</v>
      </c>
      <c r="V8" s="204">
        <v>4</v>
      </c>
      <c r="W8" s="206">
        <v>5</v>
      </c>
      <c r="X8" s="206">
        <v>6</v>
      </c>
      <c r="Y8" s="206">
        <v>7</v>
      </c>
      <c r="Z8" s="205">
        <v>8</v>
      </c>
      <c r="AA8" s="200"/>
      <c r="AB8" s="207"/>
      <c r="AC8" s="200"/>
      <c r="AD8" s="200"/>
      <c r="AE8" s="200"/>
      <c r="AF8" s="200"/>
      <c r="AG8" s="200"/>
      <c r="AH8" s="200"/>
      <c r="AI8" s="200"/>
      <c r="AJ8" s="200"/>
      <c r="AK8" s="200"/>
      <c r="AL8" s="200"/>
      <c r="AM8" s="200"/>
      <c r="AN8" s="200"/>
      <c r="AO8" s="200"/>
      <c r="AP8" s="200"/>
      <c r="AQ8" s="200"/>
      <c r="AR8" s="200"/>
      <c r="AS8" s="200"/>
      <c r="AT8" s="200"/>
      <c r="AU8" s="200"/>
      <c r="AV8" s="200"/>
      <c r="AW8" s="200"/>
      <c r="AX8" s="200"/>
      <c r="AY8" s="200"/>
    </row>
    <row r="9" spans="1:51" ht="9.75" customHeight="1">
      <c r="A9" s="277"/>
      <c r="B9" s="200"/>
      <c r="C9" s="200"/>
      <c r="D9" s="200"/>
      <c r="E9" s="200"/>
      <c r="F9" s="200"/>
      <c r="G9" s="200"/>
      <c r="H9" s="200"/>
      <c r="I9" s="200"/>
      <c r="J9" s="200"/>
      <c r="K9" s="200"/>
      <c r="L9" s="200"/>
      <c r="M9" s="278"/>
      <c r="N9" s="200"/>
      <c r="O9" s="208" t="s">
        <v>242</v>
      </c>
      <c r="P9" s="209">
        <v>1</v>
      </c>
      <c r="Q9" s="208">
        <v>1</v>
      </c>
      <c r="R9" s="210">
        <v>0.2</v>
      </c>
      <c r="S9" s="208"/>
      <c r="T9" s="208">
        <v>1.54</v>
      </c>
      <c r="U9" s="210">
        <v>1.54</v>
      </c>
      <c r="V9" s="208">
        <v>2.86</v>
      </c>
      <c r="W9" s="209">
        <v>2.86</v>
      </c>
      <c r="X9" s="209">
        <v>2.86</v>
      </c>
      <c r="Y9" s="209">
        <v>2.86</v>
      </c>
      <c r="Z9" s="210">
        <v>2.86</v>
      </c>
      <c r="AA9" s="200"/>
      <c r="AB9" s="211" t="str">
        <f>'Sprache SoWS'!B49</f>
        <v>ja</v>
      </c>
      <c r="AC9" s="200"/>
      <c r="AD9" s="200"/>
      <c r="AE9" s="200"/>
      <c r="AF9" s="200"/>
      <c r="AG9" s="200"/>
      <c r="AH9" s="200"/>
      <c r="AI9" s="200"/>
      <c r="AJ9" s="200"/>
      <c r="AK9" s="200"/>
      <c r="AL9" s="200"/>
      <c r="AM9" s="200"/>
      <c r="AN9" s="200"/>
      <c r="AO9" s="200"/>
      <c r="AP9" s="200"/>
      <c r="AQ9" s="200"/>
      <c r="AR9" s="200"/>
      <c r="AS9" s="200"/>
      <c r="AT9" s="200"/>
      <c r="AU9" s="200"/>
      <c r="AV9" s="200"/>
      <c r="AW9" s="200"/>
      <c r="AX9" s="200"/>
      <c r="AY9" s="200"/>
    </row>
    <row r="10" spans="1:51" ht="12">
      <c r="A10" s="277"/>
      <c r="B10" s="293" t="str">
        <f>'Sprache SoWS'!B58</f>
        <v>Zone</v>
      </c>
      <c r="C10" s="209"/>
      <c r="D10" s="209"/>
      <c r="E10" s="209"/>
      <c r="F10" s="209"/>
      <c r="G10" s="209"/>
      <c r="H10" s="209"/>
      <c r="I10" s="64">
        <v>1</v>
      </c>
      <c r="J10" s="64">
        <v>2</v>
      </c>
      <c r="K10" s="64">
        <v>3</v>
      </c>
      <c r="L10" s="65">
        <v>4</v>
      </c>
      <c r="M10" s="66"/>
      <c r="N10" s="200"/>
      <c r="O10" s="212" t="s">
        <v>243</v>
      </c>
      <c r="P10" s="213">
        <v>2</v>
      </c>
      <c r="Q10" s="212">
        <v>0.28</v>
      </c>
      <c r="R10" s="214">
        <v>0.13</v>
      </c>
      <c r="S10" s="212">
        <v>0.65</v>
      </c>
      <c r="T10" s="212">
        <v>1</v>
      </c>
      <c r="U10" s="214">
        <v>1</v>
      </c>
      <c r="V10" s="212">
        <v>1.86</v>
      </c>
      <c r="W10" s="213">
        <v>1.86</v>
      </c>
      <c r="X10" s="213">
        <v>1.86</v>
      </c>
      <c r="Y10" s="213">
        <v>1.86</v>
      </c>
      <c r="Z10" s="214">
        <v>1.86</v>
      </c>
      <c r="AA10" s="200"/>
      <c r="AB10" s="215" t="str">
        <f>'Sprache SoWS'!B50</f>
        <v>nein</v>
      </c>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row>
    <row r="11" spans="1:51" ht="15" customHeight="1">
      <c r="A11" s="277"/>
      <c r="B11" s="67" t="str">
        <f>'Sprache SoWS'!B59</f>
        <v>maximaler g-Wert von Fassadenfenstern gemäss SIA 382/1, Ziffern 2.1.3.1 bis 2.1.3.3</v>
      </c>
      <c r="C11" s="63"/>
      <c r="D11" s="63"/>
      <c r="E11" s="63"/>
      <c r="F11" s="63"/>
      <c r="G11" s="63"/>
      <c r="H11" s="63"/>
      <c r="I11" s="63"/>
      <c r="J11" s="63"/>
      <c r="K11" s="63"/>
      <c r="L11" s="63"/>
      <c r="M11" s="68"/>
      <c r="N11" s="200"/>
      <c r="O11" s="216" t="s">
        <v>245</v>
      </c>
      <c r="P11" s="217">
        <v>3</v>
      </c>
      <c r="Q11" s="216"/>
      <c r="R11" s="218"/>
      <c r="S11" s="216">
        <v>0.65</v>
      </c>
      <c r="T11" s="216">
        <v>1</v>
      </c>
      <c r="U11" s="218">
        <v>1</v>
      </c>
      <c r="V11" s="216">
        <v>1.86</v>
      </c>
      <c r="W11" s="217">
        <v>1.86</v>
      </c>
      <c r="X11" s="217">
        <v>1.86</v>
      </c>
      <c r="Y11" s="217">
        <v>1.86</v>
      </c>
      <c r="Z11" s="218">
        <v>1.86</v>
      </c>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row>
    <row r="12" spans="1:51" ht="12.75" customHeight="1">
      <c r="A12" s="285" t="s">
        <v>341</v>
      </c>
      <c r="B12" s="294" t="str">
        <f>'Sprache SoWS'!B60</f>
        <v>Kritischer Raum</v>
      </c>
      <c r="C12" s="295"/>
      <c r="D12" s="295"/>
      <c r="E12" s="295"/>
      <c r="F12" s="295"/>
      <c r="G12" s="69"/>
      <c r="H12" s="69"/>
      <c r="I12" s="70"/>
      <c r="J12" s="70"/>
      <c r="K12" s="70"/>
      <c r="L12" s="71"/>
      <c r="M12" s="72"/>
      <c r="N12" s="200"/>
      <c r="O12" s="212" t="s">
        <v>247</v>
      </c>
      <c r="P12" s="213">
        <v>4</v>
      </c>
      <c r="Q12" s="212">
        <v>0.15</v>
      </c>
      <c r="R12" s="214">
        <v>0.07</v>
      </c>
      <c r="S12" s="212">
        <v>0.35</v>
      </c>
      <c r="T12" s="212">
        <v>0.54</v>
      </c>
      <c r="U12" s="214">
        <v>0.54</v>
      </c>
      <c r="V12" s="212">
        <v>1</v>
      </c>
      <c r="W12" s="213">
        <v>1</v>
      </c>
      <c r="X12" s="213">
        <v>1</v>
      </c>
      <c r="Y12" s="213">
        <v>1</v>
      </c>
      <c r="Z12" s="214">
        <v>1</v>
      </c>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row>
    <row r="13" spans="1:51" ht="12.75" customHeight="1">
      <c r="A13" s="285" t="s">
        <v>342</v>
      </c>
      <c r="B13" s="296" t="str">
        <f>'Sprache SoWS'!B61</f>
        <v>Fassade 1: Orientierung</v>
      </c>
      <c r="C13" s="297"/>
      <c r="D13" s="297"/>
      <c r="E13" s="297"/>
      <c r="F13" s="297"/>
      <c r="G13" s="73"/>
      <c r="H13" s="73"/>
      <c r="I13" s="74"/>
      <c r="J13" s="74"/>
      <c r="K13" s="74"/>
      <c r="L13" s="74"/>
      <c r="M13" s="75"/>
      <c r="N13" s="200"/>
      <c r="O13" s="219" t="s">
        <v>252</v>
      </c>
      <c r="P13" s="220">
        <v>5</v>
      </c>
      <c r="Q13" s="219"/>
      <c r="R13" s="221"/>
      <c r="S13" s="219">
        <v>0.35</v>
      </c>
      <c r="T13" s="219">
        <v>0.54</v>
      </c>
      <c r="U13" s="221">
        <v>0.54</v>
      </c>
      <c r="V13" s="219">
        <v>1</v>
      </c>
      <c r="W13" s="220">
        <v>1</v>
      </c>
      <c r="X13" s="220">
        <v>1</v>
      </c>
      <c r="Y13" s="220">
        <v>1</v>
      </c>
      <c r="Z13" s="221">
        <v>1</v>
      </c>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row>
    <row r="14" spans="1:51" ht="12.75" customHeight="1">
      <c r="A14" s="285" t="s">
        <v>343</v>
      </c>
      <c r="B14" s="296" t="str">
        <f>'Sprache SoWS'!B62</f>
        <v>Reflexion von Nachbarfassaden (bei N, NE oder NW)</v>
      </c>
      <c r="C14" s="297"/>
      <c r="D14" s="297"/>
      <c r="E14" s="297"/>
      <c r="F14" s="297"/>
      <c r="G14" s="76"/>
      <c r="H14" s="73"/>
      <c r="I14" s="77"/>
      <c r="J14" s="77"/>
      <c r="K14" s="77"/>
      <c r="L14" s="77"/>
      <c r="M14" s="75">
        <f>IF(Z55,V57,"")</f>
      </c>
      <c r="N14" s="200"/>
      <c r="O14" s="219" t="s">
        <v>249</v>
      </c>
      <c r="P14" s="220">
        <v>6</v>
      </c>
      <c r="Q14" s="219"/>
      <c r="R14" s="221"/>
      <c r="S14" s="219">
        <v>0.35</v>
      </c>
      <c r="T14" s="219">
        <v>0.54</v>
      </c>
      <c r="U14" s="221">
        <v>0.54</v>
      </c>
      <c r="V14" s="219">
        <v>1</v>
      </c>
      <c r="W14" s="220">
        <v>1</v>
      </c>
      <c r="X14" s="220">
        <v>1</v>
      </c>
      <c r="Y14" s="220">
        <v>1</v>
      </c>
      <c r="Z14" s="221">
        <v>1</v>
      </c>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row>
    <row r="15" spans="1:51" ht="12.75" customHeight="1">
      <c r="A15" s="285" t="s">
        <v>344</v>
      </c>
      <c r="B15" s="296" t="str">
        <f>'Sprache SoWS'!B63</f>
        <v>Länge der Fassade (nur bei Eckräumen)</v>
      </c>
      <c r="C15" s="297"/>
      <c r="D15" s="297"/>
      <c r="E15" s="297"/>
      <c r="F15" s="297"/>
      <c r="G15" s="78" t="s">
        <v>253</v>
      </c>
      <c r="H15" s="79" t="s">
        <v>254</v>
      </c>
      <c r="I15" s="80"/>
      <c r="J15" s="80"/>
      <c r="K15" s="80"/>
      <c r="L15" s="80"/>
      <c r="M15" s="81">
        <f>IF(Z44,V46,"")</f>
      </c>
      <c r="N15" s="200"/>
      <c r="O15" s="219" t="s">
        <v>251</v>
      </c>
      <c r="P15" s="220">
        <v>7</v>
      </c>
      <c r="Q15" s="219"/>
      <c r="R15" s="221"/>
      <c r="S15" s="219">
        <v>0.35</v>
      </c>
      <c r="T15" s="219">
        <v>0.54</v>
      </c>
      <c r="U15" s="221">
        <v>0.54</v>
      </c>
      <c r="V15" s="219">
        <v>1</v>
      </c>
      <c r="W15" s="220">
        <v>1</v>
      </c>
      <c r="X15" s="220">
        <v>1</v>
      </c>
      <c r="Y15" s="220">
        <v>1</v>
      </c>
      <c r="Z15" s="221">
        <v>1</v>
      </c>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row>
    <row r="16" spans="1:51" ht="12.75" customHeight="1">
      <c r="A16" s="285" t="s">
        <v>345</v>
      </c>
      <c r="B16" s="296" t="str">
        <f>'Sprache SoWS'!B64</f>
        <v>Fassadenfläche</v>
      </c>
      <c r="C16" s="297"/>
      <c r="D16" s="297"/>
      <c r="E16" s="297"/>
      <c r="F16" s="297"/>
      <c r="G16" s="78" t="s">
        <v>255</v>
      </c>
      <c r="H16" s="79" t="s">
        <v>291</v>
      </c>
      <c r="I16" s="74"/>
      <c r="J16" s="74"/>
      <c r="K16" s="74"/>
      <c r="L16" s="74"/>
      <c r="M16" s="75"/>
      <c r="N16" s="200"/>
      <c r="O16" s="216" t="s">
        <v>250</v>
      </c>
      <c r="P16" s="217">
        <v>8</v>
      </c>
      <c r="Q16" s="216"/>
      <c r="R16" s="218"/>
      <c r="S16" s="216">
        <v>0.35</v>
      </c>
      <c r="T16" s="216">
        <v>0.54</v>
      </c>
      <c r="U16" s="218">
        <v>0.54</v>
      </c>
      <c r="V16" s="216">
        <v>1</v>
      </c>
      <c r="W16" s="217">
        <v>1</v>
      </c>
      <c r="X16" s="217">
        <v>1</v>
      </c>
      <c r="Y16" s="217">
        <v>1</v>
      </c>
      <c r="Z16" s="218">
        <v>1</v>
      </c>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row>
    <row r="17" spans="1:51" ht="12.75" customHeight="1" thickBot="1">
      <c r="A17" s="285" t="s">
        <v>346</v>
      </c>
      <c r="B17" s="296" t="str">
        <f>'Sprache SoWS'!B65</f>
        <v>Glasfläche</v>
      </c>
      <c r="C17" s="297"/>
      <c r="D17" s="297"/>
      <c r="E17" s="297"/>
      <c r="F17" s="297"/>
      <c r="G17" s="78" t="s">
        <v>292</v>
      </c>
      <c r="H17" s="79" t="s">
        <v>291</v>
      </c>
      <c r="I17" s="74"/>
      <c r="J17" s="74"/>
      <c r="K17" s="74"/>
      <c r="L17" s="74"/>
      <c r="M17" s="75">
        <f>IF(Z47,V50,"")</f>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row>
    <row r="18" spans="1:51" ht="12.75" customHeight="1">
      <c r="A18" s="285" t="s">
        <v>347</v>
      </c>
      <c r="B18" s="296" t="str">
        <f>'Sprache SoWS'!B66</f>
        <v>Glasanteil</v>
      </c>
      <c r="C18" s="297"/>
      <c r="D18" s="297"/>
      <c r="E18" s="297"/>
      <c r="F18" s="297"/>
      <c r="G18" s="78" t="s">
        <v>293</v>
      </c>
      <c r="H18" s="82" t="s">
        <v>258</v>
      </c>
      <c r="I18" s="83">
        <f>IF(I17=0,0.0000001,I17/I16)</f>
        <v>1E-07</v>
      </c>
      <c r="J18" s="83">
        <f>IF(J17=0,0.0000001,J17/J16)</f>
        <v>1E-07</v>
      </c>
      <c r="K18" s="83">
        <f>IF(K17=0,0.0000001,K17/K16)</f>
        <v>1E-07</v>
      </c>
      <c r="L18" s="83">
        <f>IF(L17=0,0.0000001,L17/L16)</f>
        <v>1E-07</v>
      </c>
      <c r="M18" s="75"/>
      <c r="N18" s="200"/>
      <c r="O18" s="208" t="s">
        <v>205</v>
      </c>
      <c r="P18" s="222">
        <f>I10</f>
        <v>1</v>
      </c>
      <c r="Q18" s="223"/>
      <c r="R18" s="223"/>
      <c r="S18" s="223"/>
      <c r="T18" s="224"/>
      <c r="U18" s="222">
        <f>J10</f>
        <v>2</v>
      </c>
      <c r="V18" s="223"/>
      <c r="W18" s="223"/>
      <c r="X18" s="223"/>
      <c r="Y18" s="224"/>
      <c r="Z18" s="222">
        <f>K10</f>
        <v>3</v>
      </c>
      <c r="AA18" s="223"/>
      <c r="AB18" s="223"/>
      <c r="AC18" s="223"/>
      <c r="AD18" s="224"/>
      <c r="AE18" s="222">
        <v>4</v>
      </c>
      <c r="AF18" s="223"/>
      <c r="AG18" s="223"/>
      <c r="AH18" s="223"/>
      <c r="AI18" s="224"/>
      <c r="AJ18" s="200"/>
      <c r="AK18" s="200"/>
      <c r="AL18" s="200"/>
      <c r="AM18" s="200"/>
      <c r="AN18" s="200"/>
      <c r="AO18" s="200"/>
      <c r="AP18" s="200"/>
      <c r="AQ18" s="200"/>
      <c r="AR18" s="200"/>
      <c r="AS18" s="200"/>
      <c r="AT18" s="200"/>
      <c r="AU18" s="200"/>
      <c r="AV18" s="200"/>
      <c r="AW18" s="200"/>
      <c r="AX18" s="200"/>
      <c r="AY18" s="200"/>
    </row>
    <row r="19" spans="1:51" ht="12.75" customHeight="1">
      <c r="A19" s="285" t="s">
        <v>348</v>
      </c>
      <c r="B19" s="296" t="str">
        <f>'Sprache SoWS'!B67</f>
        <v>max. g-Wert (Verglasung + Sonnenschutz)</v>
      </c>
      <c r="C19" s="297"/>
      <c r="D19" s="297"/>
      <c r="E19" s="297"/>
      <c r="F19" s="297"/>
      <c r="G19" s="78" t="s">
        <v>259</v>
      </c>
      <c r="H19" s="82" t="s">
        <v>258</v>
      </c>
      <c r="I19" s="84">
        <f>IF(I13="","",IF(I26=0.000001,P30,MIN(R30:T30)))</f>
      </c>
      <c r="J19" s="84">
        <f>IF(J13="","",IF(J26=0.000001,U30,MIN(W30:Y30)))</f>
      </c>
      <c r="K19" s="84">
        <f>IF(K13="","",IF(K26=0.000001,Z30,MIN(AB30:AD30)))</f>
      </c>
      <c r="L19" s="84">
        <f>IF(L13="","",IF(L26=0.000001,AE30,MIN(AG30:AI30)))</f>
      </c>
      <c r="M19" s="75"/>
      <c r="N19" s="200"/>
      <c r="O19" s="216" t="s">
        <v>260</v>
      </c>
      <c r="P19" s="225">
        <f>I12</f>
        <v>0</v>
      </c>
      <c r="Q19" s="214"/>
      <c r="R19" s="212" t="s">
        <v>261</v>
      </c>
      <c r="S19" s="213" t="s">
        <v>262</v>
      </c>
      <c r="T19" s="226" t="s">
        <v>263</v>
      </c>
      <c r="U19" s="227">
        <f>J12</f>
        <v>0</v>
      </c>
      <c r="V19" s="214"/>
      <c r="W19" s="212" t="s">
        <v>261</v>
      </c>
      <c r="X19" s="213" t="s">
        <v>262</v>
      </c>
      <c r="Y19" s="226" t="s">
        <v>263</v>
      </c>
      <c r="Z19" s="227">
        <f>K12</f>
        <v>0</v>
      </c>
      <c r="AA19" s="214"/>
      <c r="AB19" s="212" t="s">
        <v>261</v>
      </c>
      <c r="AC19" s="213" t="s">
        <v>262</v>
      </c>
      <c r="AD19" s="226" t="s">
        <v>263</v>
      </c>
      <c r="AE19" s="227">
        <f>L12</f>
        <v>0</v>
      </c>
      <c r="AF19" s="214"/>
      <c r="AG19" s="212" t="s">
        <v>261</v>
      </c>
      <c r="AH19" s="213" t="s">
        <v>262</v>
      </c>
      <c r="AI19" s="226" t="s">
        <v>263</v>
      </c>
      <c r="AJ19" s="200"/>
      <c r="AK19" s="200"/>
      <c r="AL19" s="200"/>
      <c r="AM19" s="200"/>
      <c r="AN19" s="200"/>
      <c r="AO19" s="200"/>
      <c r="AP19" s="200"/>
      <c r="AQ19" s="200"/>
      <c r="AR19" s="200"/>
      <c r="AS19" s="200"/>
      <c r="AT19" s="200"/>
      <c r="AU19" s="200"/>
      <c r="AV19" s="200"/>
      <c r="AW19" s="200"/>
      <c r="AX19" s="200"/>
      <c r="AY19" s="200"/>
    </row>
    <row r="20" spans="1:51" ht="12.75" customHeight="1">
      <c r="A20" s="285" t="s">
        <v>349</v>
      </c>
      <c r="B20" s="298" t="str">
        <f>'Sprache SoWS'!B68</f>
        <v>effektiver g-Wert (Verglasung + Sonnenschutz)</v>
      </c>
      <c r="C20" s="299"/>
      <c r="D20" s="299"/>
      <c r="E20" s="299"/>
      <c r="F20" s="299"/>
      <c r="G20" s="85" t="s">
        <v>259</v>
      </c>
      <c r="H20" s="86" t="s">
        <v>258</v>
      </c>
      <c r="I20" s="87"/>
      <c r="J20" s="87"/>
      <c r="K20" s="87"/>
      <c r="L20" s="88"/>
      <c r="M20" s="89">
        <f>IF(Z51,V54,"")</f>
      </c>
      <c r="N20" s="200"/>
      <c r="O20" s="200"/>
      <c r="P20" s="228"/>
      <c r="Q20" s="229"/>
      <c r="R20" s="230">
        <f>IF(P26&lt;Q26,2,1)</f>
        <v>1</v>
      </c>
      <c r="S20" s="231">
        <f>3-R20</f>
        <v>2</v>
      </c>
      <c r="T20" s="232"/>
      <c r="U20" s="233"/>
      <c r="V20" s="218"/>
      <c r="W20" s="230">
        <f>IF(U26&lt;V26,2,1)</f>
        <v>1</v>
      </c>
      <c r="X20" s="231">
        <f>3-W20</f>
        <v>2</v>
      </c>
      <c r="Y20" s="232"/>
      <c r="Z20" s="233"/>
      <c r="AA20" s="218"/>
      <c r="AB20" s="230">
        <f>IF(Z26&lt;AA26,2,1)</f>
        <v>1</v>
      </c>
      <c r="AC20" s="231">
        <f>3-AB20</f>
        <v>2</v>
      </c>
      <c r="AD20" s="232"/>
      <c r="AE20" s="233"/>
      <c r="AF20" s="218"/>
      <c r="AG20" s="230">
        <f>IF(AE26&lt;AF26,2,1)</f>
        <v>1</v>
      </c>
      <c r="AH20" s="231">
        <f>3-AG20</f>
        <v>2</v>
      </c>
      <c r="AI20" s="232"/>
      <c r="AJ20" s="200"/>
      <c r="AK20" s="200"/>
      <c r="AL20" s="200"/>
      <c r="AM20" s="200"/>
      <c r="AN20" s="200"/>
      <c r="AO20" s="200"/>
      <c r="AP20" s="200"/>
      <c r="AQ20" s="200"/>
      <c r="AR20" s="200"/>
      <c r="AS20" s="200"/>
      <c r="AT20" s="200"/>
      <c r="AU20" s="200"/>
      <c r="AV20" s="200"/>
      <c r="AW20" s="200"/>
      <c r="AX20" s="200"/>
      <c r="AY20" s="200"/>
    </row>
    <row r="21" spans="1:51" ht="12.75" customHeight="1">
      <c r="A21" s="285" t="s">
        <v>350</v>
      </c>
      <c r="B21" s="300" t="str">
        <f>'Sprache SoWS'!B69</f>
        <v>Fassade 2 (nur bei Eckräumen): Orientierung</v>
      </c>
      <c r="C21" s="301"/>
      <c r="D21" s="301"/>
      <c r="E21" s="301"/>
      <c r="F21" s="301"/>
      <c r="G21" s="90"/>
      <c r="H21" s="90"/>
      <c r="I21" s="91"/>
      <c r="J21" s="91"/>
      <c r="K21" s="91"/>
      <c r="L21" s="91"/>
      <c r="M21" s="92"/>
      <c r="N21" s="200"/>
      <c r="O21" s="200"/>
      <c r="P21" s="234">
        <f>I13</f>
        <v>0</v>
      </c>
      <c r="Q21" s="205">
        <f>I21</f>
        <v>0</v>
      </c>
      <c r="R21" s="204">
        <f>INDEX(P$21:Q$30,1,R$20)</f>
        <v>0</v>
      </c>
      <c r="S21" s="206">
        <f>INDEX(P$21:Q$30,1,S$20)</f>
        <v>0</v>
      </c>
      <c r="T21" s="235">
        <f>R21</f>
        <v>0</v>
      </c>
      <c r="U21" s="236">
        <f>J13</f>
        <v>0</v>
      </c>
      <c r="V21" s="237">
        <f>J21</f>
        <v>0</v>
      </c>
      <c r="W21" s="204">
        <f>INDEX(U$21:V$30,1,W$20)</f>
        <v>0</v>
      </c>
      <c r="X21" s="206">
        <f>INDEX(U$21:V$30,1,X$20)</f>
        <v>0</v>
      </c>
      <c r="Y21" s="235">
        <f>W21</f>
        <v>0</v>
      </c>
      <c r="Z21" s="236">
        <f>K13</f>
        <v>0</v>
      </c>
      <c r="AA21" s="237">
        <f>K21</f>
        <v>0</v>
      </c>
      <c r="AB21" s="204">
        <f>INDEX(Z$21:AA$30,1,AB$20)</f>
        <v>0</v>
      </c>
      <c r="AC21" s="206">
        <f>INDEX(Z$21:AA$30,1,AC$20)</f>
        <v>0</v>
      </c>
      <c r="AD21" s="235">
        <f>AB21</f>
        <v>0</v>
      </c>
      <c r="AE21" s="236">
        <f>L13</f>
        <v>0</v>
      </c>
      <c r="AF21" s="237">
        <f>L21</f>
        <v>0</v>
      </c>
      <c r="AG21" s="204">
        <f>INDEX(AE$21:AF$30,1,AG$20)</f>
        <v>0</v>
      </c>
      <c r="AH21" s="206">
        <f>INDEX(AE$21:AF$30,1,AH$20)</f>
        <v>0</v>
      </c>
      <c r="AI21" s="235">
        <f>AG21</f>
        <v>0</v>
      </c>
      <c r="AJ21" s="200"/>
      <c r="AK21" s="200"/>
      <c r="AL21" s="200"/>
      <c r="AM21" s="200"/>
      <c r="AN21" s="200"/>
      <c r="AO21" s="200"/>
      <c r="AP21" s="200"/>
      <c r="AQ21" s="200"/>
      <c r="AR21" s="200"/>
      <c r="AS21" s="200"/>
      <c r="AT21" s="200"/>
      <c r="AU21" s="200"/>
      <c r="AV21" s="200"/>
      <c r="AW21" s="200"/>
      <c r="AX21" s="200"/>
      <c r="AY21" s="200"/>
    </row>
    <row r="22" spans="1:51" ht="12.75" customHeight="1">
      <c r="A22" s="285" t="s">
        <v>351</v>
      </c>
      <c r="B22" s="296" t="str">
        <f>'Sprache SoWS'!B70</f>
        <v>Reflexion von Nachbarfassaden (bei N, NE oder NW)</v>
      </c>
      <c r="C22" s="297"/>
      <c r="D22" s="297"/>
      <c r="E22" s="297"/>
      <c r="F22" s="297"/>
      <c r="G22" s="93"/>
      <c r="H22" s="94"/>
      <c r="I22" s="77"/>
      <c r="J22" s="77"/>
      <c r="K22" s="77"/>
      <c r="L22" s="77"/>
      <c r="M22" s="75">
        <f>IF(Z56,V57,"")</f>
      </c>
      <c r="N22" s="200"/>
      <c r="O22" s="204" t="s">
        <v>265</v>
      </c>
      <c r="P22" s="236">
        <f>IF(I13="",$P12,IF(P23=$AB9,$P12,VLOOKUP(P21,$O9:$P16,2,FALSE)))</f>
        <v>4</v>
      </c>
      <c r="Q22" s="367">
        <f>IF(I21="",$P12,IF(Q23=$AB9,$P12,VLOOKUP(Q21,$O9:$P16,2,FALSE)))</f>
        <v>4</v>
      </c>
      <c r="R22" s="239" t="e">
        <f>VLOOKUP(R21,$O9:$P16,2,FALSE)</f>
        <v>#N/A</v>
      </c>
      <c r="S22" s="237" t="e">
        <f>VLOOKUP(S21,$O9:$P16,2,FALSE)</f>
        <v>#N/A</v>
      </c>
      <c r="T22" s="240"/>
      <c r="U22" s="239" t="e">
        <f>IF(U23=$AB9,$P12,VLOOKUP(U21,$O9:$P16,2,FALSE))</f>
        <v>#N/A</v>
      </c>
      <c r="V22" s="367">
        <f>IF(J21="",$P12,IF(V23=$AB9,$P12,VLOOKUP(V21,$O9:$P16,2,FALSE)))</f>
        <v>4</v>
      </c>
      <c r="W22" s="239" t="e">
        <f>VLOOKUP(W21,$O9:$P16,2,FALSE)</f>
        <v>#N/A</v>
      </c>
      <c r="X22" s="237" t="e">
        <f>VLOOKUP(X21,$O9:$P16,2,FALSE)</f>
        <v>#N/A</v>
      </c>
      <c r="Y22" s="240"/>
      <c r="Z22" s="236" t="e">
        <f>IF(Z23=$AB9,$P12,VLOOKUP(Z21,$O9:$P16,2,FALSE))</f>
        <v>#N/A</v>
      </c>
      <c r="AA22" s="367">
        <f>IF(K21="",$P12,IF(AA23=$AB9,$P12,VLOOKUP(AA21,$O9:$P16,2,FALSE)))</f>
        <v>4</v>
      </c>
      <c r="AB22" s="239" t="e">
        <f>VLOOKUP(AB21,$O9:$P16,2,FALSE)</f>
        <v>#N/A</v>
      </c>
      <c r="AC22" s="237" t="e">
        <f>VLOOKUP(AC21,$O9:$P16,2,FALSE)</f>
        <v>#N/A</v>
      </c>
      <c r="AD22" s="240"/>
      <c r="AE22" s="236" t="e">
        <f>IF(AE23=$AB9,$P12,VLOOKUP(AE21,$O9:$P16,2,FALSE))</f>
        <v>#N/A</v>
      </c>
      <c r="AF22" s="367">
        <f>IF(L21="",$P12,IF(AF23=$AB9,$P12,VLOOKUP(AF21,$O9:$P16,2,FALSE)))</f>
        <v>4</v>
      </c>
      <c r="AG22" s="239" t="e">
        <f>VLOOKUP(AG21,$O9:$P16,2,FALSE)</f>
        <v>#N/A</v>
      </c>
      <c r="AH22" s="237" t="e">
        <f>VLOOKUP(AH21,$O9:$P16,2,FALSE)</f>
        <v>#N/A</v>
      </c>
      <c r="AI22" s="240"/>
      <c r="AJ22" s="200"/>
      <c r="AK22" s="200"/>
      <c r="AL22" s="200"/>
      <c r="AM22" s="200"/>
      <c r="AN22" s="200"/>
      <c r="AO22" s="200"/>
      <c r="AP22" s="200"/>
      <c r="AQ22" s="200"/>
      <c r="AR22" s="200"/>
      <c r="AS22" s="200"/>
      <c r="AT22" s="200"/>
      <c r="AU22" s="200"/>
      <c r="AV22" s="200"/>
      <c r="AW22" s="200"/>
      <c r="AX22" s="200"/>
      <c r="AY22" s="200"/>
    </row>
    <row r="23" spans="1:51" ht="12.75" customHeight="1">
      <c r="A23" s="285" t="s">
        <v>352</v>
      </c>
      <c r="B23" s="296" t="str">
        <f>'Sprache SoWS'!B71</f>
        <v>Länge der Fassade</v>
      </c>
      <c r="C23" s="297"/>
      <c r="D23" s="297"/>
      <c r="E23" s="297"/>
      <c r="F23" s="297"/>
      <c r="G23" s="78" t="s">
        <v>253</v>
      </c>
      <c r="H23" s="79" t="s">
        <v>254</v>
      </c>
      <c r="I23" s="80"/>
      <c r="J23" s="80"/>
      <c r="K23" s="80"/>
      <c r="L23" s="80"/>
      <c r="M23" s="81">
        <f>IF(Z45,V46,"")</f>
      </c>
      <c r="N23" s="200"/>
      <c r="O23" s="239">
        <v>1</v>
      </c>
      <c r="P23" s="236">
        <f>I14</f>
        <v>0</v>
      </c>
      <c r="Q23" s="238">
        <f>I22</f>
        <v>0</v>
      </c>
      <c r="R23" s="239">
        <f>INDEX(P$23:Q$30,$O23,R$20)</f>
        <v>0</v>
      </c>
      <c r="S23" s="237">
        <f>INDEX(P$23:Q$30,$O23,S$20)</f>
        <v>0</v>
      </c>
      <c r="T23" s="240"/>
      <c r="U23" s="236">
        <f>J14</f>
        <v>0</v>
      </c>
      <c r="V23" s="237">
        <f>J22</f>
        <v>0</v>
      </c>
      <c r="W23" s="239">
        <f>INDEX(U$23:V$30,$O23,W$20)</f>
        <v>0</v>
      </c>
      <c r="X23" s="237">
        <f>INDEX(U$23:V$30,$O23,X$20)</f>
        <v>0</v>
      </c>
      <c r="Y23" s="240"/>
      <c r="Z23" s="236">
        <f>K14</f>
        <v>0</v>
      </c>
      <c r="AA23" s="237">
        <f>K22</f>
        <v>0</v>
      </c>
      <c r="AB23" s="239">
        <f>INDEX(Z$23:AA$30,$O23,AB$20)</f>
        <v>0</v>
      </c>
      <c r="AC23" s="237">
        <f>INDEX(Z$23:AA$30,$O23,AC$20)</f>
        <v>0</v>
      </c>
      <c r="AD23" s="240"/>
      <c r="AE23" s="236">
        <f>L14</f>
        <v>0</v>
      </c>
      <c r="AF23" s="237">
        <f>L22</f>
        <v>0</v>
      </c>
      <c r="AG23" s="239">
        <f>INDEX(AE$23:AF$30,$O23,AG$20)</f>
        <v>0</v>
      </c>
      <c r="AH23" s="237">
        <f>INDEX(AE$23:AF$30,$O23,AH$20)</f>
        <v>0</v>
      </c>
      <c r="AI23" s="240"/>
      <c r="AJ23" s="200"/>
      <c r="AK23" s="200"/>
      <c r="AL23" s="200"/>
      <c r="AM23" s="200"/>
      <c r="AN23" s="200"/>
      <c r="AO23" s="200"/>
      <c r="AP23" s="200"/>
      <c r="AQ23" s="200"/>
      <c r="AR23" s="200"/>
      <c r="AS23" s="200"/>
      <c r="AT23" s="200"/>
      <c r="AU23" s="200"/>
      <c r="AV23" s="200"/>
      <c r="AW23" s="200"/>
      <c r="AX23" s="200"/>
      <c r="AY23" s="200"/>
    </row>
    <row r="24" spans="1:51" ht="12.75" customHeight="1">
      <c r="A24" s="285" t="s">
        <v>353</v>
      </c>
      <c r="B24" s="296" t="str">
        <f>'Sprache SoWS'!B72</f>
        <v>Fassadenfläche</v>
      </c>
      <c r="C24" s="297"/>
      <c r="D24" s="297"/>
      <c r="E24" s="297"/>
      <c r="F24" s="297"/>
      <c r="G24" s="78" t="s">
        <v>255</v>
      </c>
      <c r="H24" s="79" t="s">
        <v>291</v>
      </c>
      <c r="I24" s="80"/>
      <c r="J24" s="80"/>
      <c r="K24" s="80"/>
      <c r="L24" s="80"/>
      <c r="M24" s="75"/>
      <c r="N24" s="200"/>
      <c r="O24" s="239">
        <v>2</v>
      </c>
      <c r="P24" s="236">
        <f>I15</f>
        <v>0</v>
      </c>
      <c r="Q24" s="238">
        <f>I23</f>
        <v>0</v>
      </c>
      <c r="R24" s="239">
        <f>IF(P24=0,0.00001,INDEX(P$23:Q$30,$O24,R$20))</f>
        <v>1E-05</v>
      </c>
      <c r="S24" s="237">
        <f>IF(Q24=0,0.00001,INDEX(P$23:Q$30,$O24,S$20))</f>
        <v>1E-05</v>
      </c>
      <c r="T24" s="240"/>
      <c r="U24" s="236">
        <f>J15</f>
        <v>0</v>
      </c>
      <c r="V24" s="237">
        <f>J23</f>
        <v>0</v>
      </c>
      <c r="W24" s="239">
        <f>IF(U24=0,0.00001,INDEX(U$23:V$30,$O24,W$20))</f>
        <v>1E-05</v>
      </c>
      <c r="X24" s="237">
        <f>IF(V24=0,0.00001,INDEX(U$23:V$30,$O24,X$20))</f>
        <v>1E-05</v>
      </c>
      <c r="Y24" s="240"/>
      <c r="Z24" s="236">
        <f>K15</f>
        <v>0</v>
      </c>
      <c r="AA24" s="237">
        <f>K23</f>
        <v>0</v>
      </c>
      <c r="AB24" s="239">
        <f>IF(Z24=0,0.00001,INDEX(Z$23:AA$30,$O24,AB$20))</f>
        <v>1E-05</v>
      </c>
      <c r="AC24" s="237">
        <f>IF(AA24=0,0.00001,INDEX(Z$23:AA$30,$O24,AC$20))</f>
        <v>1E-05</v>
      </c>
      <c r="AD24" s="240"/>
      <c r="AE24" s="236">
        <f>L15</f>
        <v>0</v>
      </c>
      <c r="AF24" s="237">
        <f>L23</f>
        <v>0</v>
      </c>
      <c r="AG24" s="239">
        <f>IF(AE24=0,0.00001,INDEX(AE$23:AF$30,$O24,AG$20))</f>
        <v>1E-05</v>
      </c>
      <c r="AH24" s="237">
        <f>IF(AF24=0,0.00001,INDEX(AE$23:AF$30,$O24,AH$20))</f>
        <v>1E-05</v>
      </c>
      <c r="AI24" s="240"/>
      <c r="AJ24" s="200"/>
      <c r="AK24" s="200"/>
      <c r="AL24" s="200"/>
      <c r="AM24" s="200"/>
      <c r="AN24" s="200"/>
      <c r="AO24" s="200"/>
      <c r="AP24" s="200"/>
      <c r="AQ24" s="200"/>
      <c r="AR24" s="200"/>
      <c r="AS24" s="200"/>
      <c r="AT24" s="200"/>
      <c r="AU24" s="200"/>
      <c r="AV24" s="200"/>
      <c r="AW24" s="200"/>
      <c r="AX24" s="200"/>
      <c r="AY24" s="200"/>
    </row>
    <row r="25" spans="1:51" ht="12.75" customHeight="1">
      <c r="A25" s="285" t="s">
        <v>354</v>
      </c>
      <c r="B25" s="296" t="str">
        <f>'Sprache SoWS'!B73</f>
        <v>Glasfläche</v>
      </c>
      <c r="C25" s="297"/>
      <c r="D25" s="297"/>
      <c r="E25" s="297"/>
      <c r="F25" s="297"/>
      <c r="G25" s="78" t="s">
        <v>292</v>
      </c>
      <c r="H25" s="79" t="s">
        <v>291</v>
      </c>
      <c r="I25" s="80"/>
      <c r="J25" s="80"/>
      <c r="K25" s="80"/>
      <c r="L25" s="80"/>
      <c r="M25" s="75">
        <f>IF(Z48,V50,"")</f>
      </c>
      <c r="N25" s="200"/>
      <c r="O25" s="239">
        <v>3</v>
      </c>
      <c r="P25" s="236">
        <f>I16</f>
        <v>0</v>
      </c>
      <c r="Q25" s="238">
        <f>I24</f>
        <v>0</v>
      </c>
      <c r="R25" s="239">
        <f>IF(P25=0,0.00001,INDEX(P$23:Q$30,$O25,R$20))</f>
        <v>1E-05</v>
      </c>
      <c r="S25" s="237">
        <f>IF(Q25=0,0.00001,INDEX(P$23:Q$30,$O25,S$20))</f>
        <v>1E-05</v>
      </c>
      <c r="T25" s="240">
        <f>R25</f>
        <v>1E-05</v>
      </c>
      <c r="U25" s="236">
        <f>J16</f>
        <v>0</v>
      </c>
      <c r="V25" s="237">
        <f>J24</f>
        <v>0</v>
      </c>
      <c r="W25" s="239">
        <f>IF(U25=0,0.00001,INDEX(U$23:V$30,$O25,W$20))</f>
        <v>1E-05</v>
      </c>
      <c r="X25" s="237">
        <f>IF(V25=0,0.00001,INDEX(U$23:V$30,$O25,X$20))</f>
        <v>1E-05</v>
      </c>
      <c r="Y25" s="240">
        <f>W25</f>
        <v>1E-05</v>
      </c>
      <c r="Z25" s="236">
        <f>K16</f>
        <v>0</v>
      </c>
      <c r="AA25" s="237">
        <f>K24</f>
        <v>0</v>
      </c>
      <c r="AB25" s="239">
        <f>IF(Z25=0,0.00001,INDEX(Z$23:AA$30,$O25,AB$20))</f>
        <v>1E-05</v>
      </c>
      <c r="AC25" s="237">
        <f>IF(AA25=0,0.00001,INDEX(Z$23:AA$30,$O25,AC$20))</f>
        <v>1E-05</v>
      </c>
      <c r="AD25" s="240">
        <f>AB25</f>
        <v>1E-05</v>
      </c>
      <c r="AE25" s="236">
        <f>L16</f>
        <v>0</v>
      </c>
      <c r="AF25" s="237">
        <f>L24</f>
        <v>0</v>
      </c>
      <c r="AG25" s="239">
        <f>IF(AE25=0,0.00001,INDEX(AE$23:AF$30,$O25,AG$20))</f>
        <v>1E-05</v>
      </c>
      <c r="AH25" s="237">
        <f>IF(AF25=0,0.00001,INDEX(AE$23:AF$30,$O25,AH$20))</f>
        <v>1E-05</v>
      </c>
      <c r="AI25" s="240">
        <f>AG25</f>
        <v>1E-05</v>
      </c>
      <c r="AJ25" s="200"/>
      <c r="AK25" s="200"/>
      <c r="AL25" s="200"/>
      <c r="AM25" s="200"/>
      <c r="AN25" s="200"/>
      <c r="AO25" s="200"/>
      <c r="AP25" s="200"/>
      <c r="AQ25" s="200"/>
      <c r="AR25" s="200"/>
      <c r="AS25" s="200"/>
      <c r="AT25" s="200"/>
      <c r="AU25" s="200"/>
      <c r="AV25" s="200"/>
      <c r="AW25" s="200"/>
      <c r="AX25" s="200"/>
      <c r="AY25" s="200"/>
    </row>
    <row r="26" spans="1:51" ht="12.75" customHeight="1">
      <c r="A26" s="285" t="s">
        <v>355</v>
      </c>
      <c r="B26" s="296" t="str">
        <f>'Sprache SoWS'!B74</f>
        <v>Glasanteil</v>
      </c>
      <c r="C26" s="297"/>
      <c r="D26" s="297"/>
      <c r="E26" s="297"/>
      <c r="F26" s="297"/>
      <c r="G26" s="78" t="s">
        <v>293</v>
      </c>
      <c r="H26" s="82" t="s">
        <v>258</v>
      </c>
      <c r="I26" s="83">
        <f>IF(I25=0,0.000001,I25/I24)</f>
        <v>1E-06</v>
      </c>
      <c r="J26" s="83">
        <f>IF(J25=0,0.000001,J25/J24)</f>
        <v>1E-06</v>
      </c>
      <c r="K26" s="83">
        <f>IF(K25=0,0.000001,K25/K24)</f>
        <v>1E-06</v>
      </c>
      <c r="L26" s="83">
        <f>IF(L25=0,0.000001,L25/L24)</f>
        <v>1E-06</v>
      </c>
      <c r="M26" s="75"/>
      <c r="N26" s="200"/>
      <c r="O26" s="239">
        <v>4</v>
      </c>
      <c r="P26" s="236">
        <f>I17</f>
        <v>0</v>
      </c>
      <c r="Q26" s="238">
        <f>I25</f>
        <v>0</v>
      </c>
      <c r="R26" s="239">
        <f>IF(P26=0,0.00001,INDEX(P$23:Q$30,$O26,R$20))</f>
        <v>1E-05</v>
      </c>
      <c r="S26" s="237">
        <f>IF(Q26=0,0.00001,INDEX(P$23:Q$30,$O26,S$20))</f>
        <v>1E-05</v>
      </c>
      <c r="T26" s="240">
        <f>R26+MIN(5/S24,1)*S26*S31</f>
        <v>1E-05</v>
      </c>
      <c r="U26" s="236">
        <f>J17</f>
        <v>0</v>
      </c>
      <c r="V26" s="237">
        <f>J25</f>
        <v>0</v>
      </c>
      <c r="W26" s="239">
        <f>IF(U26=0,0.00001,INDEX(U$23:V$30,$O26,W$20))</f>
        <v>1E-05</v>
      </c>
      <c r="X26" s="237">
        <f>IF(V26=0,0.00001,INDEX(U$23:V$30,$O26,X$20))</f>
        <v>1E-05</v>
      </c>
      <c r="Y26" s="363">
        <f>W26+MIN(5/X24,1)*X26*X31</f>
        <v>1E-05</v>
      </c>
      <c r="Z26" s="236">
        <f>K17</f>
        <v>0</v>
      </c>
      <c r="AA26" s="237">
        <f>K25</f>
        <v>0</v>
      </c>
      <c r="AB26" s="239">
        <f>IF(Z26=0,0.00001,INDEX(Z$23:AA$30,$O26,AB$20))</f>
        <v>1E-05</v>
      </c>
      <c r="AC26" s="237">
        <f>IF(AA26=0,0.00001,INDEX(Z$23:AA$30,$O26,AC$20))</f>
        <v>1E-05</v>
      </c>
      <c r="AD26" s="240">
        <f>AB26+MIN(5/AC24,1)*AC26*AC31</f>
        <v>1E-05</v>
      </c>
      <c r="AE26" s="236">
        <f>L17</f>
        <v>0</v>
      </c>
      <c r="AF26" s="237">
        <f>L25</f>
        <v>0</v>
      </c>
      <c r="AG26" s="239">
        <f>IF(AE26=0,0.00001,INDEX(AE$23:AF$30,$O26,AG$20))</f>
        <v>1E-05</v>
      </c>
      <c r="AH26" s="237">
        <f>IF(AF26=0,0.00001,INDEX(AE$23:AF$30,$O26,AH$20))</f>
        <v>1E-05</v>
      </c>
      <c r="AI26" s="240">
        <f>AG26+MIN(5/AH24,1)*AH26*AH31</f>
        <v>1E-05</v>
      </c>
      <c r="AJ26" s="200"/>
      <c r="AK26" s="200"/>
      <c r="AL26" s="200"/>
      <c r="AM26" s="200"/>
      <c r="AN26" s="200"/>
      <c r="AO26" s="200"/>
      <c r="AP26" s="200"/>
      <c r="AQ26" s="200"/>
      <c r="AR26" s="200"/>
      <c r="AS26" s="200"/>
      <c r="AT26" s="200"/>
      <c r="AU26" s="200"/>
      <c r="AV26" s="200"/>
      <c r="AW26" s="200"/>
      <c r="AX26" s="200"/>
      <c r="AY26" s="200"/>
    </row>
    <row r="27" spans="1:51" ht="12.75" customHeight="1">
      <c r="A27" s="285" t="s">
        <v>356</v>
      </c>
      <c r="B27" s="296" t="str">
        <f>'Sprache SoWS'!B75</f>
        <v>max. g-Wert (Verglasung + Sonnenschutz)</v>
      </c>
      <c r="C27" s="297"/>
      <c r="D27" s="297"/>
      <c r="E27" s="297"/>
      <c r="F27" s="297"/>
      <c r="G27" s="78" t="s">
        <v>259</v>
      </c>
      <c r="H27" s="82" t="s">
        <v>258</v>
      </c>
      <c r="I27" s="84">
        <f>IF(I21="","",MIN(R30:T30))</f>
      </c>
      <c r="J27" s="365">
        <f>IF(J21="","",MIN(W30:Y30))</f>
      </c>
      <c r="K27" s="84">
        <f>IF(K21="","",MIN(AB30:AD30))</f>
      </c>
      <c r="L27" s="95">
        <f>IF(L21="","",MIN(AG30:AI30))</f>
      </c>
      <c r="M27" s="75"/>
      <c r="N27" s="200"/>
      <c r="O27" s="239">
        <v>5</v>
      </c>
      <c r="P27" s="359">
        <f>I18</f>
        <v>1E-07</v>
      </c>
      <c r="Q27" s="360">
        <f>I26</f>
        <v>1E-06</v>
      </c>
      <c r="R27" s="239">
        <f>IF(P27=0,0.00001,INDEX(P$23:Q$30,$O27,R$20))</f>
        <v>1E-07</v>
      </c>
      <c r="S27" s="237">
        <f>IF(Q27=0,0.00001,INDEX(P$23:Q$30,$O27,S$20))</f>
        <v>1E-06</v>
      </c>
      <c r="T27" s="363">
        <f>MIN(T26/T25,1)</f>
        <v>1</v>
      </c>
      <c r="U27" s="236">
        <f>J18</f>
        <v>1E-07</v>
      </c>
      <c r="V27" s="237">
        <f>J26</f>
        <v>1E-06</v>
      </c>
      <c r="W27" s="239">
        <f>IF(U27=0,0.00001,INDEX(U$23:V$30,$O27,W$20))</f>
        <v>1E-07</v>
      </c>
      <c r="X27" s="237">
        <f>IF(V27=0,0.00001,INDEX(U$23:V$30,$O27,X$20))</f>
        <v>1E-06</v>
      </c>
      <c r="Y27" s="240">
        <f>MIN(Y26/Y25,1)</f>
        <v>1</v>
      </c>
      <c r="Z27" s="236">
        <f>K18</f>
        <v>1E-07</v>
      </c>
      <c r="AA27" s="237">
        <f>K26</f>
        <v>1E-06</v>
      </c>
      <c r="AB27" s="239">
        <f>IF(Z27=0,0.00001,INDEX(Z$23:AA$30,$O27,AB$20))</f>
        <v>1E-07</v>
      </c>
      <c r="AC27" s="237">
        <f>IF(AA27=0,0.00001,INDEX(Z$23:AA$30,$O27,AC$20))</f>
        <v>1E-06</v>
      </c>
      <c r="AD27" s="240">
        <f>MIN(AD26/AD25,1)</f>
        <v>1</v>
      </c>
      <c r="AE27" s="236">
        <f>L18</f>
        <v>1E-07</v>
      </c>
      <c r="AF27" s="237">
        <f>L26</f>
        <v>1E-06</v>
      </c>
      <c r="AG27" s="239">
        <f>IF(AE27=0,0.00001,INDEX(AE$23:AF$30,$O27,AG$20))</f>
        <v>1E-07</v>
      </c>
      <c r="AH27" s="237">
        <f>IF(AF27=0,0.00001,INDEX(AE$23:AF$30,$O27,AH$20))</f>
        <v>1E-06</v>
      </c>
      <c r="AI27" s="240">
        <f>MIN(AI26/AI25,1)</f>
        <v>1</v>
      </c>
      <c r="AJ27" s="200"/>
      <c r="AK27" s="200"/>
      <c r="AL27" s="200"/>
      <c r="AM27" s="200"/>
      <c r="AN27" s="200"/>
      <c r="AO27" s="200"/>
      <c r="AP27" s="200"/>
      <c r="AQ27" s="200"/>
      <c r="AR27" s="200"/>
      <c r="AS27" s="200"/>
      <c r="AT27" s="200"/>
      <c r="AU27" s="200"/>
      <c r="AV27" s="200"/>
      <c r="AW27" s="200"/>
      <c r="AX27" s="200"/>
      <c r="AY27" s="200"/>
    </row>
    <row r="28" spans="1:51" ht="12.75" customHeight="1">
      <c r="A28" s="285" t="s">
        <v>357</v>
      </c>
      <c r="B28" s="296" t="str">
        <f>'Sprache SoWS'!B76</f>
        <v>effektiver g-Wert (Verglasung + Sonnenschutz)</v>
      </c>
      <c r="C28" s="302"/>
      <c r="D28" s="302"/>
      <c r="E28" s="302"/>
      <c r="F28" s="302"/>
      <c r="G28" s="96" t="s">
        <v>259</v>
      </c>
      <c r="H28" s="97" t="s">
        <v>258</v>
      </c>
      <c r="I28" s="98"/>
      <c r="J28" s="98"/>
      <c r="K28" s="98"/>
      <c r="L28" s="99"/>
      <c r="M28" s="89">
        <f>IF(Z52,V54,"")</f>
      </c>
      <c r="N28" s="200"/>
      <c r="O28" s="239">
        <v>6</v>
      </c>
      <c r="P28" s="241">
        <f>IF(P22=$P9,$Q9,IF(OR(P22=$P10,P22=$P11)=TRUE,$Q10,$Q12))</f>
        <v>0.15</v>
      </c>
      <c r="Q28" s="242">
        <f>IF(Q22=$P9,$Q9,IF(OR(Q22=$P10,Q22=$P11)=TRUE,$Q10,$Q12))</f>
        <v>0.15</v>
      </c>
      <c r="R28" s="239">
        <f>INDEX(P$23:Q$30,$O28,R$20)</f>
        <v>0.15</v>
      </c>
      <c r="S28" s="237">
        <f>INDEX(P$23:Q$30,$O28,S$20)</f>
        <v>0.15</v>
      </c>
      <c r="T28" s="240">
        <f>IF(AND(P23=O6,Q23=O6),Q12,IF(T21=$O9,$Q9,IF(OR(T21=$O10,T21=$O11)=TRUE,$Q10,$Q12)))</f>
        <v>0.15</v>
      </c>
      <c r="U28" s="241" t="e">
        <f>IF(U22=$P9,$Q9,IF(OR(U22=$P10,U22=$P11)=TRUE,$Q10,$Q12))</f>
        <v>#N/A</v>
      </c>
      <c r="V28" s="366">
        <f>IF(V22=$P9,$Q9,IF(OR(V22=$P10,V22=$P11)=TRUE,$Q10,$Q12))</f>
        <v>0.15</v>
      </c>
      <c r="W28" s="239" t="e">
        <f>INDEX(U$23:V$30,$O28,W$20)</f>
        <v>#N/A</v>
      </c>
      <c r="X28" s="237">
        <f>INDEX(U$23:V$30,$O28,X$20)</f>
        <v>0.15</v>
      </c>
      <c r="Y28" s="240">
        <f>IF(AND(U23=O6,V23=O6),Q12,IF(Y21=$O9,$Q9,IF(OR(Y21=$O10,Y21=$O11)=TRUE,$Q10,$Q12)))</f>
        <v>0.15</v>
      </c>
      <c r="Z28" s="241" t="e">
        <f>IF(Z22=$P9,$Q9,IF(OR(Z22=$P10,Z22=$P11)=TRUE,$Q10,$Q12))</f>
        <v>#N/A</v>
      </c>
      <c r="AA28" s="242">
        <f>IF(AA22=$P9,$Q9,IF(OR(AA22=$P10,AA22=$P11)=TRUE,$Q10,$Q12))</f>
        <v>0.15</v>
      </c>
      <c r="AB28" s="239" t="e">
        <f>INDEX(Z$23:AA$30,$O28,AB$20)</f>
        <v>#N/A</v>
      </c>
      <c r="AC28" s="237">
        <f>INDEX(Z$23:AA$30,$O28,AC$20)</f>
        <v>0.15</v>
      </c>
      <c r="AD28" s="240">
        <f>IF(AND(Z23=O6,AA23=O6),Q12,IF(AD21=$O9,$Q9,IF(OR(AD21=$O10,AD21=$O11)=TRUE,$Q10,$Q12)))</f>
        <v>0.15</v>
      </c>
      <c r="AE28" s="241" t="e">
        <f>IF(AE22=$P9,$Q9,IF(OR(AE22=$P10,AE22=$P11)=TRUE,$Q10,$Q12))</f>
        <v>#N/A</v>
      </c>
      <c r="AF28" s="242">
        <f>IF(AF22=$P9,$Q9,IF(OR(AF22=$P10,AF22=$P11)=TRUE,$Q10,$Q12))</f>
        <v>0.15</v>
      </c>
      <c r="AG28" s="239" t="e">
        <f>INDEX(AE$23:AF$30,$O28,AG$20)</f>
        <v>#N/A</v>
      </c>
      <c r="AH28" s="237">
        <f>INDEX(AE$23:AF$30,$O28,AH$20)</f>
        <v>0.15</v>
      </c>
      <c r="AI28" s="240">
        <f>IF(AND(AE23=O6,AF23=O6),Q12,IF(AI21=$O9,$Q9,IF(OR(AI21=$O10,AI21=$O11)=TRUE,$Q10,$Q12)))</f>
        <v>0.15</v>
      </c>
      <c r="AJ28" s="200"/>
      <c r="AK28" s="200"/>
      <c r="AL28" s="200"/>
      <c r="AM28" s="200"/>
      <c r="AN28" s="200"/>
      <c r="AO28" s="200"/>
      <c r="AP28" s="200"/>
      <c r="AQ28" s="200"/>
      <c r="AR28" s="200"/>
      <c r="AS28" s="200"/>
      <c r="AT28" s="200"/>
      <c r="AU28" s="200"/>
      <c r="AV28" s="200"/>
      <c r="AW28" s="200"/>
      <c r="AX28" s="200"/>
      <c r="AY28" s="200"/>
    </row>
    <row r="29" spans="1:51" ht="15" customHeight="1">
      <c r="A29" s="285" t="s">
        <v>358</v>
      </c>
      <c r="B29" s="290" t="str">
        <f>'Sprache SoWS'!B77</f>
        <v>maximaler g-Wert von Oblichtern SIA 382/1, Ziffern 2.1.3.4</v>
      </c>
      <c r="C29" s="209"/>
      <c r="D29" s="209"/>
      <c r="E29" s="209"/>
      <c r="F29" s="209"/>
      <c r="G29" s="291"/>
      <c r="H29" s="291"/>
      <c r="I29" s="209"/>
      <c r="J29" s="209"/>
      <c r="K29" s="209"/>
      <c r="L29" s="209"/>
      <c r="M29" s="292"/>
      <c r="N29" s="200"/>
      <c r="O29" s="239">
        <v>7</v>
      </c>
      <c r="P29" s="241">
        <f>IF(P22=$P9,$R9,IF(OR(P22=$P10,P22=$P11)=TRUE,$R10,$R12))</f>
        <v>0.07</v>
      </c>
      <c r="Q29" s="242">
        <f>IF(Q22=$P9,$R9,IF(OR(Q22=$P10,Q22=$P11)=TRUE,$R10,$R12))</f>
        <v>0.07</v>
      </c>
      <c r="R29" s="239">
        <f>INDEX(P$23:Q$30,$O29,R$20)</f>
        <v>0.07</v>
      </c>
      <c r="S29" s="237">
        <f>INDEX(P$23:Q$30,$O29,S$20)</f>
        <v>0.07</v>
      </c>
      <c r="T29" s="240">
        <f>IF(AND(P23=O6,Q23=O6),R12,IF(T21=$O9,$R9,IF(OR(T21=$O10,T21=$O11)=TRUE,$R10,$R12)))</f>
        <v>0.07</v>
      </c>
      <c r="U29" s="241" t="e">
        <f>IF(U22=$P9,$R9,IF(OR(U22=$P10,U22=$P11)=TRUE,$R10,$R12))</f>
        <v>#N/A</v>
      </c>
      <c r="V29" s="366">
        <f>IF(V22=$P9,$R9,IF(OR(V22=$P10,V22=$P11)=TRUE,$R10,$R12))</f>
        <v>0.07</v>
      </c>
      <c r="W29" s="239" t="e">
        <f>INDEX(U$23:V$30,$O29,W$20)</f>
        <v>#N/A</v>
      </c>
      <c r="X29" s="237">
        <f>INDEX(U$23:V$30,$O29,X$20)</f>
        <v>0.07</v>
      </c>
      <c r="Y29" s="240">
        <f>IF(AND(U23=O6,V23=O6),R12,IF(Y21=$O9,$R9,IF(OR(Y21=$O10,Y21=$O11)=TRUE,$R10,$R12)))</f>
        <v>0.07</v>
      </c>
      <c r="Z29" s="241" t="e">
        <f>IF(Z22=$P9,$R9,IF(OR(Z22=$P10,Z22=$P11)=TRUE,$R10,$R12))</f>
        <v>#N/A</v>
      </c>
      <c r="AA29" s="242">
        <f>IF(AA22=$P9,$R9,IF(OR(AA22=$P10,AA22=$P11)=TRUE,$R10,$R12))</f>
        <v>0.07</v>
      </c>
      <c r="AB29" s="239" t="e">
        <f>INDEX(Z$23:AA$30,$O29,AB$20)</f>
        <v>#N/A</v>
      </c>
      <c r="AC29" s="237">
        <f>INDEX(Z$23:AA$30,$O29,AC$20)</f>
        <v>0.07</v>
      </c>
      <c r="AD29" s="240">
        <f>IF(AND(Z23=O6,AA23=O6),R12,IF(AD21=$O9,$R9,IF(OR(AD21=$O10,AD21=$O11)=TRUE,$R10,$R12)))</f>
        <v>0.07</v>
      </c>
      <c r="AE29" s="241" t="e">
        <f>IF(AE22=$P9,$R9,IF(OR(AE22=$P10,AE22=$P11)=TRUE,$R10,$R12))</f>
        <v>#N/A</v>
      </c>
      <c r="AF29" s="242">
        <f>IF(AF22=$P9,$R9,IF(OR(AF22=$P10,AF22=$P11)=TRUE,$R10,$R12))</f>
        <v>0.07</v>
      </c>
      <c r="AG29" s="239" t="e">
        <f>INDEX(AE$23:AF$30,$O29,AG$20)</f>
        <v>#N/A</v>
      </c>
      <c r="AH29" s="237">
        <f>INDEX(AE$23:AF$30,$O29,AH$20)</f>
        <v>0.07</v>
      </c>
      <c r="AI29" s="240">
        <f>IF(AND(AE23=O6,AF23=O6),R12,IF(AI21=$O9,$R9,IF(OR(AI21=$O10,AI21=$O11)=TRUE,$R10,$R12)))</f>
        <v>0.07</v>
      </c>
      <c r="AJ29" s="200"/>
      <c r="AK29" s="200"/>
      <c r="AL29" s="200"/>
      <c r="AM29" s="200"/>
      <c r="AN29" s="200"/>
      <c r="AO29" s="200"/>
      <c r="AP29" s="200"/>
      <c r="AQ29" s="200"/>
      <c r="AR29" s="200"/>
      <c r="AS29" s="200"/>
      <c r="AT29" s="200"/>
      <c r="AU29" s="200"/>
      <c r="AV29" s="200"/>
      <c r="AW29" s="200"/>
      <c r="AX29" s="200"/>
      <c r="AY29" s="200"/>
    </row>
    <row r="30" spans="1:51" ht="12.75" customHeight="1">
      <c r="A30" s="285" t="s">
        <v>359</v>
      </c>
      <c r="B30" s="294" t="str">
        <f>'Sprache SoWS'!B78</f>
        <v>Kritischer Raum</v>
      </c>
      <c r="C30" s="295"/>
      <c r="D30" s="295"/>
      <c r="E30" s="295"/>
      <c r="F30" s="295"/>
      <c r="G30" s="100"/>
      <c r="H30" s="100"/>
      <c r="I30" s="70"/>
      <c r="J30" s="70"/>
      <c r="K30" s="70"/>
      <c r="L30" s="71"/>
      <c r="M30" s="72"/>
      <c r="N30" s="200"/>
      <c r="O30" s="230"/>
      <c r="P30" s="361">
        <f>MIN(P29/P27,P28)</f>
        <v>0.15</v>
      </c>
      <c r="Q30" s="362">
        <f aca="true" t="shared" si="0" ref="Q30:AI30">MIN(Q29/Q27,Q28)</f>
        <v>0.15</v>
      </c>
      <c r="R30" s="245">
        <f t="shared" si="0"/>
        <v>0.15</v>
      </c>
      <c r="S30" s="246">
        <f t="shared" si="0"/>
        <v>0.15</v>
      </c>
      <c r="T30" s="364">
        <f>MIN(T29/T27,T28)</f>
        <v>0.07</v>
      </c>
      <c r="U30" s="243" t="e">
        <f t="shared" si="0"/>
        <v>#N/A</v>
      </c>
      <c r="V30" s="244">
        <f t="shared" si="0"/>
        <v>0.15</v>
      </c>
      <c r="W30" s="250" t="e">
        <f t="shared" si="0"/>
        <v>#N/A</v>
      </c>
      <c r="X30" s="246">
        <f t="shared" si="0"/>
        <v>0.15</v>
      </c>
      <c r="Y30" s="247">
        <f>MIN(Y29/Y27,Y28)</f>
        <v>0.07</v>
      </c>
      <c r="Z30" s="248" t="e">
        <f t="shared" si="0"/>
        <v>#N/A</v>
      </c>
      <c r="AA30" s="249">
        <f t="shared" si="0"/>
        <v>0.15</v>
      </c>
      <c r="AB30" s="250" t="e">
        <f t="shared" si="0"/>
        <v>#N/A</v>
      </c>
      <c r="AC30" s="246">
        <f t="shared" si="0"/>
        <v>0.15</v>
      </c>
      <c r="AD30" s="247">
        <f t="shared" si="0"/>
        <v>0.07</v>
      </c>
      <c r="AE30" s="248" t="e">
        <f t="shared" si="0"/>
        <v>#N/A</v>
      </c>
      <c r="AF30" s="249">
        <f t="shared" si="0"/>
        <v>0.15</v>
      </c>
      <c r="AG30" s="250" t="e">
        <f t="shared" si="0"/>
        <v>#N/A</v>
      </c>
      <c r="AH30" s="246">
        <f t="shared" si="0"/>
        <v>0.15</v>
      </c>
      <c r="AI30" s="247">
        <f t="shared" si="0"/>
        <v>0.07</v>
      </c>
      <c r="AJ30" s="200"/>
      <c r="AK30" s="200"/>
      <c r="AL30" s="200"/>
      <c r="AM30" s="200"/>
      <c r="AN30" s="200"/>
      <c r="AO30" s="200"/>
      <c r="AP30" s="200"/>
      <c r="AQ30" s="200"/>
      <c r="AR30" s="200"/>
      <c r="AS30" s="200"/>
      <c r="AT30" s="200"/>
      <c r="AU30" s="200"/>
      <c r="AV30" s="200"/>
      <c r="AW30" s="200"/>
      <c r="AX30" s="200"/>
      <c r="AY30" s="200"/>
    </row>
    <row r="31" spans="1:51" ht="12.75" customHeight="1" thickBot="1">
      <c r="A31" s="285" t="s">
        <v>360</v>
      </c>
      <c r="B31" s="296" t="str">
        <f>'Sprache SoWS'!B79</f>
        <v>Dachfläche</v>
      </c>
      <c r="C31" s="304"/>
      <c r="D31" s="303"/>
      <c r="E31" s="303"/>
      <c r="F31" s="303"/>
      <c r="G31" s="101" t="s">
        <v>255</v>
      </c>
      <c r="H31" s="102" t="s">
        <v>291</v>
      </c>
      <c r="I31" s="91"/>
      <c r="J31" s="91"/>
      <c r="K31" s="91"/>
      <c r="L31" s="103"/>
      <c r="M31" s="92"/>
      <c r="N31" s="200"/>
      <c r="O31" s="237"/>
      <c r="P31" s="251"/>
      <c r="Q31" s="252"/>
      <c r="R31" s="253"/>
      <c r="S31" s="252">
        <f>IF(S21=0,0,INDEX($S9:$Z16,R22,S22))</f>
        <v>0</v>
      </c>
      <c r="T31" s="254"/>
      <c r="U31" s="251"/>
      <c r="V31" s="252"/>
      <c r="W31" s="253"/>
      <c r="X31" s="252">
        <f>IF(X21=0,0,INDEX($S9:$Z16,W22,X22))</f>
        <v>0</v>
      </c>
      <c r="Y31" s="254"/>
      <c r="Z31" s="251"/>
      <c r="AA31" s="255"/>
      <c r="AB31" s="253"/>
      <c r="AC31" s="252">
        <f>IF(AC21=0,0,INDEX($S9:$Z16,AB22,AC22))</f>
        <v>0</v>
      </c>
      <c r="AD31" s="254"/>
      <c r="AE31" s="256"/>
      <c r="AF31" s="255"/>
      <c r="AG31" s="253"/>
      <c r="AH31" s="252">
        <f>IF(AH21=0,0,INDEX($S9:$Z16,AG22,AH22))</f>
        <v>0</v>
      </c>
      <c r="AI31" s="254"/>
      <c r="AJ31" s="200"/>
      <c r="AK31" s="200"/>
      <c r="AL31" s="200"/>
      <c r="AM31" s="200"/>
      <c r="AN31" s="200"/>
      <c r="AO31" s="200"/>
      <c r="AP31" s="200"/>
      <c r="AQ31" s="200"/>
      <c r="AR31" s="200"/>
      <c r="AS31" s="200"/>
      <c r="AT31" s="200"/>
      <c r="AU31" s="200"/>
      <c r="AV31" s="200"/>
      <c r="AW31" s="200"/>
      <c r="AX31" s="200"/>
      <c r="AY31" s="200"/>
    </row>
    <row r="32" spans="1:51" ht="12.75" customHeight="1">
      <c r="A32" s="285" t="s">
        <v>361</v>
      </c>
      <c r="B32" s="296" t="str">
        <f>'Sprache SoWS'!B80</f>
        <v>Glasfläche</v>
      </c>
      <c r="C32" s="301"/>
      <c r="D32" s="297"/>
      <c r="E32" s="297"/>
      <c r="F32" s="297"/>
      <c r="G32" s="78" t="s">
        <v>292</v>
      </c>
      <c r="H32" s="79" t="s">
        <v>291</v>
      </c>
      <c r="I32" s="80"/>
      <c r="J32" s="80"/>
      <c r="K32" s="80"/>
      <c r="L32" s="104"/>
      <c r="M32" s="75"/>
      <c r="N32" s="200"/>
      <c r="O32" s="200"/>
      <c r="P32" s="200"/>
      <c r="Q32" s="200"/>
      <c r="R32" s="200"/>
      <c r="S32" s="200"/>
      <c r="T32" s="200"/>
      <c r="U32" s="200"/>
      <c r="V32" s="200"/>
      <c r="W32" s="200"/>
      <c r="X32" s="200"/>
      <c r="Y32" s="200"/>
      <c r="Z32" s="257"/>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row>
    <row r="33" spans="1:51" ht="12.75" customHeight="1">
      <c r="A33" s="285" t="s">
        <v>362</v>
      </c>
      <c r="B33" s="296" t="str">
        <f>'Sprache SoWS'!B81</f>
        <v>Glasanteil</v>
      </c>
      <c r="C33" s="297"/>
      <c r="D33" s="297"/>
      <c r="E33" s="297"/>
      <c r="F33" s="297"/>
      <c r="G33" s="78" t="s">
        <v>293</v>
      </c>
      <c r="H33" s="82" t="s">
        <v>258</v>
      </c>
      <c r="I33" s="83">
        <f>IF(I32=0,0.000001,I32/I31)</f>
        <v>1E-06</v>
      </c>
      <c r="J33" s="83">
        <f>IF(J32=0,0.000001,J32/J31)</f>
        <v>1E-06</v>
      </c>
      <c r="K33" s="83">
        <f>IF(K32=0,0.000001,K32/K31)</f>
        <v>1E-06</v>
      </c>
      <c r="L33" s="83">
        <f>IF(L32=0,0.000001,L32/L31)</f>
        <v>1E-06</v>
      </c>
      <c r="M33" s="81"/>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row>
    <row r="34" spans="1:51" ht="12.75" customHeight="1">
      <c r="A34" s="285" t="s">
        <v>363</v>
      </c>
      <c r="B34" s="296" t="str">
        <f>'Sprache SoWS'!B82</f>
        <v>max. g-Wert (Verglasung + Sonnenschutz)</v>
      </c>
      <c r="C34" s="303"/>
      <c r="D34" s="304"/>
      <c r="E34" s="304"/>
      <c r="F34" s="304"/>
      <c r="G34" s="78" t="s">
        <v>259</v>
      </c>
      <c r="H34" s="82" t="s">
        <v>258</v>
      </c>
      <c r="I34" s="84">
        <f>IF(I32=0,"",MIN(0.025/I33,1))</f>
      </c>
      <c r="J34" s="84">
        <f>IF(J32=0,"",MIN(0.025/J33,1))</f>
      </c>
      <c r="K34" s="84">
        <f>IF(K32=0,"",MIN(0.025/K33,1))</f>
      </c>
      <c r="L34" s="84">
        <f>IF(L32=0,"",MIN(0.025/L33,1))</f>
      </c>
      <c r="M34" s="75"/>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row>
    <row r="35" spans="1:51" ht="12.75" customHeight="1">
      <c r="A35" s="285" t="s">
        <v>364</v>
      </c>
      <c r="B35" s="300" t="str">
        <f>'Sprache SoWS'!B83</f>
        <v>effektiver g-Wert (Verglasung + Sonnenschutz)</v>
      </c>
      <c r="C35" s="299"/>
      <c r="D35" s="299"/>
      <c r="E35" s="299"/>
      <c r="F35" s="299"/>
      <c r="G35" s="85" t="s">
        <v>259</v>
      </c>
      <c r="H35" s="86" t="s">
        <v>258</v>
      </c>
      <c r="I35" s="106"/>
      <c r="J35" s="106"/>
      <c r="K35" s="106"/>
      <c r="L35" s="106"/>
      <c r="M35" s="89">
        <f>IF(Z53,V54,"")</f>
      </c>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row>
    <row r="36" spans="1:51" ht="15" customHeight="1">
      <c r="A36" s="285" t="s">
        <v>365</v>
      </c>
      <c r="B36" s="290" t="str">
        <f>'Sprache SoWS'!B84</f>
        <v>Räume mit besonderer Anordnung der Glasflächen, SIA 382/1, Ziffer 2.1.3.5. (alle 3 Kriterien beantworten)</v>
      </c>
      <c r="C36" s="209"/>
      <c r="D36" s="209"/>
      <c r="E36" s="209"/>
      <c r="F36" s="209"/>
      <c r="G36" s="209"/>
      <c r="H36" s="209"/>
      <c r="I36" s="209"/>
      <c r="J36" s="209"/>
      <c r="K36" s="209"/>
      <c r="L36" s="209"/>
      <c r="M36" s="292"/>
      <c r="N36" s="200"/>
      <c r="O36" s="258">
        <v>1</v>
      </c>
      <c r="P36" s="258">
        <v>2</v>
      </c>
      <c r="Q36" s="258">
        <v>3</v>
      </c>
      <c r="R36" s="258">
        <v>4</v>
      </c>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row>
    <row r="37" spans="1:51" ht="24" customHeight="1">
      <c r="A37" s="285" t="s">
        <v>366</v>
      </c>
      <c r="B37" s="432" t="str">
        <f>'Sprache SoWS'!B85</f>
        <v>Kein Raum hat gegenüberliegende Fassaden.
Resp. Glasanteil der N, NE oder NW-Fassade &lt;10%.</v>
      </c>
      <c r="C37" s="433"/>
      <c r="D37" s="433"/>
      <c r="E37" s="433"/>
      <c r="F37" s="433"/>
      <c r="G37" s="433"/>
      <c r="H37" s="434"/>
      <c r="I37" s="152"/>
      <c r="J37" s="152"/>
      <c r="K37" s="152"/>
      <c r="L37" s="153"/>
      <c r="M37" s="107"/>
      <c r="N37" s="200"/>
      <c r="O37" s="207">
        <f>I13</f>
        <v>0</v>
      </c>
      <c r="P37" s="212">
        <f>J13</f>
        <v>0</v>
      </c>
      <c r="Q37" s="212">
        <f>K13</f>
        <v>0</v>
      </c>
      <c r="R37" s="207">
        <f>L13</f>
        <v>0</v>
      </c>
      <c r="S37" s="200"/>
      <c r="T37" s="208"/>
      <c r="U37" s="259" t="s">
        <v>242</v>
      </c>
      <c r="V37" s="259" t="s">
        <v>243</v>
      </c>
      <c r="W37" s="259" t="s">
        <v>245</v>
      </c>
      <c r="X37" s="259" t="s">
        <v>247</v>
      </c>
      <c r="Y37" s="259" t="s">
        <v>252</v>
      </c>
      <c r="Z37" s="259" t="s">
        <v>249</v>
      </c>
      <c r="AA37" s="259" t="s">
        <v>251</v>
      </c>
      <c r="AB37" s="259" t="s">
        <v>250</v>
      </c>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row>
    <row r="38" spans="1:51" ht="24" customHeight="1">
      <c r="A38" s="285" t="s">
        <v>367</v>
      </c>
      <c r="B38" s="417" t="str">
        <f>'Sprache SoWS'!B86</f>
        <v>Kein Raum hat drei Fassaden. 
Resp. Glasanteil der 3. Fassade &lt;10%.</v>
      </c>
      <c r="C38" s="418"/>
      <c r="D38" s="418"/>
      <c r="E38" s="418"/>
      <c r="F38" s="418"/>
      <c r="G38" s="418"/>
      <c r="H38" s="419"/>
      <c r="I38" s="74"/>
      <c r="J38" s="74"/>
      <c r="K38" s="74"/>
      <c r="L38" s="154"/>
      <c r="M38" s="75"/>
      <c r="N38" s="200"/>
      <c r="O38" s="211" t="e">
        <f aca="true" t="shared" si="1" ref="O38:R41">HLOOKUP(O$37,$U$37:$AB$41,$T38,FALSE)</f>
        <v>#N/A</v>
      </c>
      <c r="P38" s="219" t="e">
        <f t="shared" si="1"/>
        <v>#N/A</v>
      </c>
      <c r="Q38" s="220" t="e">
        <f t="shared" si="1"/>
        <v>#N/A</v>
      </c>
      <c r="R38" s="221" t="e">
        <f t="shared" si="1"/>
        <v>#N/A</v>
      </c>
      <c r="S38" s="200"/>
      <c r="T38" s="219">
        <v>2</v>
      </c>
      <c r="U38" s="211" t="s">
        <v>247</v>
      </c>
      <c r="V38" s="211" t="s">
        <v>245</v>
      </c>
      <c r="W38" s="211" t="s">
        <v>243</v>
      </c>
      <c r="X38" s="211" t="s">
        <v>242</v>
      </c>
      <c r="Y38" s="211" t="s">
        <v>243</v>
      </c>
      <c r="Z38" s="211" t="s">
        <v>247</v>
      </c>
      <c r="AA38" s="211" t="s">
        <v>245</v>
      </c>
      <c r="AB38" s="211" t="s">
        <v>242</v>
      </c>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row>
    <row r="39" spans="1:51" ht="12.75" customHeight="1">
      <c r="A39" s="285" t="s">
        <v>368</v>
      </c>
      <c r="B39" s="108" t="str">
        <f>'Sprache SoWS'!B87</f>
        <v>Kein Raum hat gleichzeitig Fassadenfenster und Oblichter.</v>
      </c>
      <c r="C39" s="109"/>
      <c r="D39" s="109"/>
      <c r="E39" s="109"/>
      <c r="F39" s="109"/>
      <c r="G39" s="109"/>
      <c r="H39" s="110"/>
      <c r="I39" s="155"/>
      <c r="J39" s="155"/>
      <c r="K39" s="155"/>
      <c r="L39" s="156"/>
      <c r="M39" s="111"/>
      <c r="N39" s="200"/>
      <c r="O39" s="211" t="e">
        <f t="shared" si="1"/>
        <v>#N/A</v>
      </c>
      <c r="P39" s="219" t="e">
        <f t="shared" si="1"/>
        <v>#N/A</v>
      </c>
      <c r="Q39" s="220" t="e">
        <f t="shared" si="1"/>
        <v>#N/A</v>
      </c>
      <c r="R39" s="221" t="e">
        <f t="shared" si="1"/>
        <v>#N/A</v>
      </c>
      <c r="S39" s="200"/>
      <c r="T39" s="219">
        <v>3</v>
      </c>
      <c r="U39" s="211" t="s">
        <v>250</v>
      </c>
      <c r="V39" s="211" t="s">
        <v>252</v>
      </c>
      <c r="W39" s="211" t="s">
        <v>251</v>
      </c>
      <c r="X39" s="211" t="s">
        <v>249</v>
      </c>
      <c r="Y39" s="211" t="s">
        <v>251</v>
      </c>
      <c r="Z39" s="211" t="s">
        <v>250</v>
      </c>
      <c r="AA39" s="211" t="s">
        <v>252</v>
      </c>
      <c r="AB39" s="211" t="s">
        <v>249</v>
      </c>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row>
    <row r="40" spans="1:51" ht="15" customHeight="1">
      <c r="A40" s="285" t="s">
        <v>369</v>
      </c>
      <c r="B40" s="67" t="str">
        <f>'Sprache SoWS'!B88</f>
        <v>Windfestigkeit des Sonnenschutzes, SIA 382/1, Ziffer 2.1.3.9</v>
      </c>
      <c r="C40" s="63"/>
      <c r="D40" s="63"/>
      <c r="E40" s="63"/>
      <c r="F40" s="63"/>
      <c r="G40" s="63"/>
      <c r="H40" s="63"/>
      <c r="I40" s="63"/>
      <c r="J40" s="63"/>
      <c r="K40" s="63"/>
      <c r="L40" s="63"/>
      <c r="M40" s="68"/>
      <c r="N40" s="200"/>
      <c r="O40" s="211" t="e">
        <f t="shared" si="1"/>
        <v>#N/A</v>
      </c>
      <c r="P40" s="219" t="e">
        <f t="shared" si="1"/>
        <v>#N/A</v>
      </c>
      <c r="Q40" s="220" t="e">
        <f t="shared" si="1"/>
        <v>#N/A</v>
      </c>
      <c r="R40" s="221" t="e">
        <f t="shared" si="1"/>
        <v>#N/A</v>
      </c>
      <c r="S40" s="200"/>
      <c r="T40" s="219">
        <v>4</v>
      </c>
      <c r="U40" s="211" t="s">
        <v>243</v>
      </c>
      <c r="V40" s="211" t="s">
        <v>242</v>
      </c>
      <c r="W40" s="211" t="s">
        <v>242</v>
      </c>
      <c r="X40" s="211" t="s">
        <v>243</v>
      </c>
      <c r="Y40" s="211" t="s">
        <v>247</v>
      </c>
      <c r="Z40" s="211" t="s">
        <v>252</v>
      </c>
      <c r="AA40" s="211" t="s">
        <v>250</v>
      </c>
      <c r="AB40" s="211" t="s">
        <v>245</v>
      </c>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row>
    <row r="41" spans="1:51" ht="24" customHeight="1">
      <c r="A41" s="285" t="s">
        <v>370</v>
      </c>
      <c r="B41" s="420" t="str">
        <f>'Sprache SoWS'!B89</f>
        <v>Der Sonnenschutz bleibt bis zu einer Windgeschwindigkeit 
von 75 km/h in abgesenkter Stellung.</v>
      </c>
      <c r="C41" s="423"/>
      <c r="D41" s="423"/>
      <c r="E41" s="423"/>
      <c r="F41" s="423"/>
      <c r="G41" s="423"/>
      <c r="H41" s="424"/>
      <c r="I41" s="157"/>
      <c r="J41" s="157"/>
      <c r="K41" s="157"/>
      <c r="L41" s="158"/>
      <c r="M41" s="112"/>
      <c r="N41" s="200"/>
      <c r="O41" s="215" t="e">
        <f t="shared" si="1"/>
        <v>#N/A</v>
      </c>
      <c r="P41" s="216" t="e">
        <f t="shared" si="1"/>
        <v>#N/A</v>
      </c>
      <c r="Q41" s="217" t="e">
        <f t="shared" si="1"/>
        <v>#N/A</v>
      </c>
      <c r="R41" s="218" t="e">
        <f t="shared" si="1"/>
        <v>#N/A</v>
      </c>
      <c r="S41" s="200"/>
      <c r="T41" s="216">
        <v>5</v>
      </c>
      <c r="U41" s="215" t="s">
        <v>245</v>
      </c>
      <c r="V41" s="215" t="s">
        <v>247</v>
      </c>
      <c r="W41" s="215" t="s">
        <v>250</v>
      </c>
      <c r="X41" s="215" t="s">
        <v>252</v>
      </c>
      <c r="Y41" s="215" t="s">
        <v>249</v>
      </c>
      <c r="Z41" s="215" t="s">
        <v>251</v>
      </c>
      <c r="AA41" s="215" t="s">
        <v>249</v>
      </c>
      <c r="AB41" s="215" t="s">
        <v>251</v>
      </c>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row>
    <row r="42" spans="1:51" s="114" customFormat="1" ht="15" customHeight="1">
      <c r="A42" s="285" t="s">
        <v>371</v>
      </c>
      <c r="B42" s="67" t="str">
        <f>'Sprache SoWS'!B90</f>
        <v>Wärmespeicherfähigkeit, SIA 382/1, Ziffer 2.1.4 (nur 1 der 3 Kriterien wählen, andere leer lassen)</v>
      </c>
      <c r="C42" s="67"/>
      <c r="D42" s="67"/>
      <c r="E42" s="67"/>
      <c r="F42" s="67"/>
      <c r="G42" s="67"/>
      <c r="H42" s="67"/>
      <c r="I42" s="67"/>
      <c r="J42" s="67"/>
      <c r="K42" s="67"/>
      <c r="L42" s="67"/>
      <c r="M42" s="113"/>
      <c r="N42" s="26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60"/>
      <c r="AM42" s="260"/>
      <c r="AN42" s="260"/>
      <c r="AO42" s="260"/>
      <c r="AP42" s="260"/>
      <c r="AQ42" s="260"/>
      <c r="AR42" s="260"/>
      <c r="AS42" s="260"/>
      <c r="AT42" s="260"/>
      <c r="AU42" s="260"/>
      <c r="AV42" s="260"/>
      <c r="AW42" s="260"/>
      <c r="AX42" s="260"/>
      <c r="AY42" s="260"/>
    </row>
    <row r="43" spans="1:51" ht="12.75" customHeight="1">
      <c r="A43" s="285" t="s">
        <v>372</v>
      </c>
      <c r="B43" s="115" t="str">
        <f>'Sprache SoWS'!B91</f>
        <v>Alle Räume haben Betondecken die zu min. 80% frei sind.</v>
      </c>
      <c r="C43" s="116"/>
      <c r="D43" s="116"/>
      <c r="E43" s="116"/>
      <c r="F43" s="116"/>
      <c r="G43" s="116"/>
      <c r="H43" s="117"/>
      <c r="I43" s="159"/>
      <c r="J43" s="159"/>
      <c r="K43" s="159"/>
      <c r="L43" s="160"/>
      <c r="M43" s="107"/>
      <c r="N43" s="200"/>
      <c r="O43" s="200" t="s">
        <v>275</v>
      </c>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row>
    <row r="44" spans="1:51" ht="37.5" customHeight="1">
      <c r="A44" s="285" t="s">
        <v>373</v>
      </c>
      <c r="B44" s="417" t="str">
        <f>'Sprache SoWS'!B92</f>
        <v>Die wirksame, auf die Nettogeschossfläche bezogene Wärmespeicherkapazität ist &gt;30 Wh/m2.K. Berechnung mit Tool SIA 382/1 Wärmekapazität (www.energycodes.ch)</v>
      </c>
      <c r="C44" s="418"/>
      <c r="D44" s="418"/>
      <c r="E44" s="418"/>
      <c r="F44" s="418"/>
      <c r="G44" s="418"/>
      <c r="H44" s="419"/>
      <c r="I44" s="80"/>
      <c r="J44" s="80"/>
      <c r="K44" s="80"/>
      <c r="L44" s="104"/>
      <c r="M44" s="75">
        <f>IF(Z64,V65,"")</f>
      </c>
      <c r="N44" s="200"/>
      <c r="O44" s="212" t="str">
        <f>'Sprache SoWS'!B102</f>
        <v>Länge fehlt</v>
      </c>
      <c r="P44" s="213"/>
      <c r="Q44" s="213"/>
      <c r="R44" s="213"/>
      <c r="S44" s="213"/>
      <c r="T44" s="213"/>
      <c r="U44" s="213"/>
      <c r="V44" s="261" t="b">
        <f>AND(I21&lt;&gt;"",I15=0)</f>
        <v>0</v>
      </c>
      <c r="W44" s="261" t="b">
        <f>AND(J21&lt;&gt;"",J15=0)</f>
        <v>0</v>
      </c>
      <c r="X44" s="261" t="b">
        <f>AND(K21&lt;&gt;"",K15=0)</f>
        <v>0</v>
      </c>
      <c r="Y44" s="261" t="b">
        <f>AND(L21&lt;&gt;"",L15=0)</f>
        <v>0</v>
      </c>
      <c r="Z44" s="262" t="b">
        <f>OR(V44:Y44)</f>
        <v>0</v>
      </c>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row>
    <row r="45" spans="1:51" ht="12.75" customHeight="1">
      <c r="A45" s="285" t="s">
        <v>374</v>
      </c>
      <c r="B45" s="118" t="str">
        <f>'Sprache SoWS'!B93</f>
        <v>Nur Wohnen: Zementunterlagsböden mit min. 6 cm Stärke</v>
      </c>
      <c r="C45" s="119"/>
      <c r="D45" s="119"/>
      <c r="E45" s="119"/>
      <c r="F45" s="119"/>
      <c r="G45" s="119"/>
      <c r="H45" s="119"/>
      <c r="I45" s="161"/>
      <c r="J45" s="161"/>
      <c r="K45" s="161"/>
      <c r="L45" s="162"/>
      <c r="M45" s="89">
        <f>IF(Z65,#REF!,"")</f>
      </c>
      <c r="N45" s="200"/>
      <c r="O45" s="263"/>
      <c r="P45" s="264"/>
      <c r="Q45" s="264"/>
      <c r="R45" s="264"/>
      <c r="S45" s="264"/>
      <c r="T45" s="264"/>
      <c r="U45" s="264"/>
      <c r="V45" s="265" t="b">
        <f>AND(I21&lt;&gt;"",I23=0)</f>
        <v>0</v>
      </c>
      <c r="W45" s="265" t="b">
        <f>AND(J21&lt;&gt;"",J23=0)</f>
        <v>0</v>
      </c>
      <c r="X45" s="265" t="b">
        <f>AND(K21&lt;&gt;"",K23=0)</f>
        <v>0</v>
      </c>
      <c r="Y45" s="265" t="b">
        <f>AND(L21&lt;&gt;"",L23=0)</f>
        <v>0</v>
      </c>
      <c r="Z45" s="266" t="b">
        <f>OR(V45:Y45)</f>
        <v>0</v>
      </c>
      <c r="AA45" s="260"/>
      <c r="AB45" s="260"/>
      <c r="AC45" s="260"/>
      <c r="AD45" s="260"/>
      <c r="AE45" s="260"/>
      <c r="AF45" s="260"/>
      <c r="AG45" s="260"/>
      <c r="AH45" s="260"/>
      <c r="AI45" s="260"/>
      <c r="AJ45" s="260"/>
      <c r="AK45" s="260"/>
      <c r="AL45" s="200"/>
      <c r="AM45" s="200"/>
      <c r="AN45" s="200"/>
      <c r="AO45" s="200"/>
      <c r="AP45" s="200"/>
      <c r="AQ45" s="200"/>
      <c r="AR45" s="200"/>
      <c r="AS45" s="200"/>
      <c r="AT45" s="200"/>
      <c r="AU45" s="200"/>
      <c r="AV45" s="200"/>
      <c r="AW45" s="200"/>
      <c r="AX45" s="200"/>
      <c r="AY45" s="200"/>
    </row>
    <row r="46" spans="1:51" s="114" customFormat="1" ht="15" customHeight="1">
      <c r="A46" s="286" t="s">
        <v>22</v>
      </c>
      <c r="B46" s="288" t="str">
        <f>'Sprache SoWS'!B94</f>
        <v>Interne Wärmequellen und Fensterlüftung, SIA 382/1, Ziffer 4.4.3 (entweder C36 bis C38 oder C39 wählen)</v>
      </c>
      <c r="C46" s="260"/>
      <c r="D46" s="260"/>
      <c r="E46" s="260"/>
      <c r="F46" s="260"/>
      <c r="G46" s="260"/>
      <c r="H46" s="260"/>
      <c r="I46" s="260"/>
      <c r="J46" s="260"/>
      <c r="K46" s="260"/>
      <c r="L46" s="260"/>
      <c r="M46" s="289"/>
      <c r="N46" s="264"/>
      <c r="O46" s="216"/>
      <c r="P46" s="217"/>
      <c r="Q46" s="217"/>
      <c r="R46" s="217"/>
      <c r="S46" s="217"/>
      <c r="T46" s="217"/>
      <c r="U46" s="217"/>
      <c r="V46" s="267" t="str">
        <f>'Sprache SoWS'!B121</f>
        <v>Länge fehlt</v>
      </c>
      <c r="W46" s="267"/>
      <c r="X46" s="267"/>
      <c r="Y46" s="267"/>
      <c r="Z46" s="268"/>
      <c r="AA46" s="200"/>
      <c r="AB46" s="200"/>
      <c r="AC46" s="200"/>
      <c r="AD46" s="200"/>
      <c r="AE46" s="200"/>
      <c r="AF46" s="200"/>
      <c r="AG46" s="200"/>
      <c r="AH46" s="200"/>
      <c r="AI46" s="200"/>
      <c r="AJ46" s="200"/>
      <c r="AK46" s="200"/>
      <c r="AL46" s="260"/>
      <c r="AM46" s="260"/>
      <c r="AN46" s="260"/>
      <c r="AO46" s="260"/>
      <c r="AP46" s="260"/>
      <c r="AQ46" s="260"/>
      <c r="AR46" s="260"/>
      <c r="AS46" s="260"/>
      <c r="AT46" s="260"/>
      <c r="AU46" s="260"/>
      <c r="AV46" s="260"/>
      <c r="AW46" s="260"/>
      <c r="AX46" s="260"/>
      <c r="AY46" s="260"/>
    </row>
    <row r="47" spans="1:51" ht="12.75" customHeight="1">
      <c r="A47" s="286" t="s">
        <v>23</v>
      </c>
      <c r="B47" s="294" t="str">
        <f>'Sprache SoWS'!B95</f>
        <v>Interne Wärmequellen (s. Merkblatt SIA 2024)</v>
      </c>
      <c r="C47" s="295"/>
      <c r="D47" s="295"/>
      <c r="E47" s="295"/>
      <c r="F47" s="295"/>
      <c r="G47" s="120" t="s">
        <v>294</v>
      </c>
      <c r="H47" s="121" t="s">
        <v>295</v>
      </c>
      <c r="I47" s="159"/>
      <c r="J47" s="159"/>
      <c r="K47" s="159"/>
      <c r="L47" s="160"/>
      <c r="M47" s="107">
        <f>IF(Z67,V68,"")</f>
      </c>
      <c r="N47" s="220"/>
      <c r="O47" s="212" t="str">
        <f>'Sprache SoWS'!B105</f>
        <v>Fassade 1: Glasfläche zu gross</v>
      </c>
      <c r="P47" s="213"/>
      <c r="Q47" s="213"/>
      <c r="R47" s="213"/>
      <c r="S47" s="213"/>
      <c r="T47" s="213"/>
      <c r="U47" s="213"/>
      <c r="V47" s="261" t="b">
        <f>(I17&gt;I16)</f>
        <v>0</v>
      </c>
      <c r="W47" s="261" t="b">
        <f>(J17&gt;J16)</f>
        <v>0</v>
      </c>
      <c r="X47" s="261" t="b">
        <f>(K17&gt;K16)</f>
        <v>0</v>
      </c>
      <c r="Y47" s="261" t="b">
        <f>(L17&gt;L16)</f>
        <v>0</v>
      </c>
      <c r="Z47" s="262" t="b">
        <f>OR(V47:Y47)</f>
        <v>0</v>
      </c>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row>
    <row r="48" spans="1:51" ht="21.75" customHeight="1">
      <c r="A48" s="286" t="s">
        <v>24</v>
      </c>
      <c r="B48" s="296" t="str">
        <f>'Sprache SoWS'!B96</f>
        <v>Möglichkeit der Fensterlüftung</v>
      </c>
      <c r="C48" s="297"/>
      <c r="D48" s="297"/>
      <c r="E48" s="297"/>
      <c r="F48" s="297"/>
      <c r="G48" s="297"/>
      <c r="H48" s="297"/>
      <c r="I48" s="163"/>
      <c r="J48" s="163"/>
      <c r="K48" s="163"/>
      <c r="L48" s="164"/>
      <c r="M48" s="75">
        <f>IF(Z68,V69,"")</f>
      </c>
      <c r="N48" s="200"/>
      <c r="O48" s="219" t="str">
        <f>'Sprache SoWS'!B106</f>
        <v>Fassade 2: Glasfläche zu gross</v>
      </c>
      <c r="P48" s="220"/>
      <c r="Q48" s="220"/>
      <c r="R48" s="220"/>
      <c r="S48" s="220"/>
      <c r="T48" s="220"/>
      <c r="U48" s="220"/>
      <c r="V48" s="269" t="b">
        <f>(I25&gt;I24)</f>
        <v>0</v>
      </c>
      <c r="W48" s="269" t="b">
        <f>(J25&gt;J24)</f>
        <v>0</v>
      </c>
      <c r="X48" s="269" t="b">
        <f>(K25&gt;K24)</f>
        <v>0</v>
      </c>
      <c r="Y48" s="269" t="b">
        <f>(L25&gt;L24)</f>
        <v>0</v>
      </c>
      <c r="Z48" s="270" t="b">
        <f>OR(V48:Y48)</f>
        <v>0</v>
      </c>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row>
    <row r="49" spans="1:51" ht="11.25">
      <c r="A49" s="286" t="s">
        <v>25</v>
      </c>
      <c r="B49" s="305" t="str">
        <f>'Sprache SoWS'!B97</f>
        <v>Kühlung notwendig</v>
      </c>
      <c r="C49" s="302"/>
      <c r="D49" s="302"/>
      <c r="E49" s="302"/>
      <c r="F49" s="302"/>
      <c r="G49" s="302"/>
      <c r="H49" s="302"/>
      <c r="I49" s="122">
        <f>IF(I47="","",R65)</f>
      </c>
      <c r="J49" s="122">
        <f>IF(J47="","",S65)</f>
      </c>
      <c r="K49" s="122">
        <f>IF(K47="","",T65)</f>
      </c>
      <c r="L49" s="122">
        <f>IF(L47="","",U65)</f>
      </c>
      <c r="M49" s="123"/>
      <c r="N49" s="200"/>
      <c r="O49" s="263" t="str">
        <f>'Sprache SoWS'!B107</f>
        <v>Dachfläche</v>
      </c>
      <c r="P49" s="264"/>
      <c r="Q49" s="264"/>
      <c r="R49" s="264"/>
      <c r="S49" s="264"/>
      <c r="T49" s="264"/>
      <c r="U49" s="264"/>
      <c r="V49" s="265" t="b">
        <f>(I32&gt;I31)</f>
        <v>0</v>
      </c>
      <c r="W49" s="265" t="b">
        <f>(J32&gt;J31)</f>
        <v>0</v>
      </c>
      <c r="X49" s="265" t="b">
        <f>(K32&gt;K31)</f>
        <v>0</v>
      </c>
      <c r="Y49" s="265" t="b">
        <f>(L32&gt;L31)</f>
        <v>0</v>
      </c>
      <c r="Z49" s="266" t="b">
        <f>(M32&gt;M31)</f>
        <v>0</v>
      </c>
      <c r="AA49" s="260"/>
      <c r="AB49" s="260"/>
      <c r="AC49" s="260"/>
      <c r="AD49" s="260"/>
      <c r="AE49" s="260"/>
      <c r="AF49" s="260"/>
      <c r="AG49" s="260"/>
      <c r="AH49" s="260"/>
      <c r="AI49" s="260"/>
      <c r="AJ49" s="260"/>
      <c r="AK49" s="260"/>
      <c r="AL49" s="200"/>
      <c r="AM49" s="200"/>
      <c r="AN49" s="200"/>
      <c r="AO49" s="200"/>
      <c r="AP49" s="200"/>
      <c r="AQ49" s="200"/>
      <c r="AR49" s="200"/>
      <c r="AS49" s="200"/>
      <c r="AT49" s="200"/>
      <c r="AU49" s="200"/>
      <c r="AV49" s="200"/>
      <c r="AW49" s="200"/>
      <c r="AX49" s="200"/>
      <c r="AY49" s="200"/>
    </row>
    <row r="50" spans="1:51" ht="24" customHeight="1">
      <c r="A50" s="286" t="s">
        <v>26</v>
      </c>
      <c r="B50" s="420" t="str">
        <f>'Sprache SoWS'!B98</f>
        <v>Nur für Wohnen, Einzelbüros, Gruppenbüos und Sitzungszimmer: Eine Nachtauskühlung mit Fensterlüftung ist möglich.</v>
      </c>
      <c r="C50" s="421"/>
      <c r="D50" s="421"/>
      <c r="E50" s="421"/>
      <c r="F50" s="421"/>
      <c r="G50" s="421"/>
      <c r="H50" s="422"/>
      <c r="I50" s="165"/>
      <c r="J50" s="165"/>
      <c r="K50" s="165"/>
      <c r="L50" s="166"/>
      <c r="M50" s="124"/>
      <c r="N50" s="200"/>
      <c r="O50" s="216"/>
      <c r="P50" s="217"/>
      <c r="Q50" s="217"/>
      <c r="R50" s="217"/>
      <c r="S50" s="217"/>
      <c r="T50" s="217"/>
      <c r="U50" s="217"/>
      <c r="V50" s="267" t="str">
        <f>'Sprache SoWS'!B122</f>
        <v>Glasfläche zu gross</v>
      </c>
      <c r="W50" s="267"/>
      <c r="X50" s="267"/>
      <c r="Y50" s="267"/>
      <c r="Z50" s="268"/>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row>
    <row r="51" spans="1:51" ht="11.25">
      <c r="A51" s="286"/>
      <c r="B51" s="200"/>
      <c r="C51" s="200"/>
      <c r="D51" s="200"/>
      <c r="E51" s="200"/>
      <c r="F51" s="200"/>
      <c r="G51" s="200"/>
      <c r="H51" s="200"/>
      <c r="I51" s="200"/>
      <c r="J51" s="200"/>
      <c r="K51" s="200"/>
      <c r="L51" s="200"/>
      <c r="M51" s="287"/>
      <c r="N51" s="200"/>
      <c r="O51" s="212" t="str">
        <f>'Sprache SoWS'!B109</f>
        <v>g-Wert zu gross</v>
      </c>
      <c r="P51" s="213"/>
      <c r="Q51" s="213"/>
      <c r="R51" s="213"/>
      <c r="S51" s="213"/>
      <c r="T51" s="213"/>
      <c r="U51" s="213"/>
      <c r="V51" s="261" t="b">
        <f>(I20&gt;I19)</f>
        <v>0</v>
      </c>
      <c r="W51" s="261" t="b">
        <f>(J20&gt;J19)</f>
        <v>0</v>
      </c>
      <c r="X51" s="261" t="b">
        <f>(K20&gt;K19)</f>
        <v>0</v>
      </c>
      <c r="Y51" s="261" t="b">
        <f>(L20&gt;L19)</f>
        <v>0</v>
      </c>
      <c r="Z51" s="262" t="b">
        <f>OR(V51:Y51)</f>
        <v>0</v>
      </c>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row>
    <row r="52" spans="1:51" ht="24" customHeight="1">
      <c r="A52" s="286"/>
      <c r="B52" s="414" t="str">
        <f>'Sprache SoWS'!B100:B100</f>
        <v>Gemäss Deklaration sind Anforderungen an den sommerlichen Wärmeschutz erfüllt.</v>
      </c>
      <c r="C52" s="415"/>
      <c r="D52" s="415"/>
      <c r="E52" s="415"/>
      <c r="F52" s="415"/>
      <c r="G52" s="415"/>
      <c r="H52" s="415"/>
      <c r="I52" s="125" t="str">
        <f>IF(AND(I61:I66)=TRUE,$O6,$O7)</f>
        <v>nein</v>
      </c>
      <c r="J52" s="39" t="str">
        <f>IF(AND(J61:J66)=TRUE,$O6,$O7)</f>
        <v>nein</v>
      </c>
      <c r="K52" s="39" t="str">
        <f>IF(AND(K61:K66)=TRUE,$O6,$O7)</f>
        <v>nein</v>
      </c>
      <c r="L52" s="40" t="str">
        <f>IF(AND(L61:L66)=TRUE,$O6,$O7)</f>
        <v>nein</v>
      </c>
      <c r="M52" s="66"/>
      <c r="N52" s="200"/>
      <c r="O52" s="219" t="str">
        <f>'Sprache SoWS'!B110</f>
        <v>Fassade 2</v>
      </c>
      <c r="P52" s="220"/>
      <c r="Q52" s="220"/>
      <c r="R52" s="220"/>
      <c r="S52" s="220"/>
      <c r="T52" s="220"/>
      <c r="U52" s="220"/>
      <c r="V52" s="269" t="b">
        <f>(I28&gt;I27)</f>
        <v>0</v>
      </c>
      <c r="W52" s="269" t="b">
        <f>(J28&gt;J27)</f>
        <v>0</v>
      </c>
      <c r="X52" s="269" t="b">
        <f>(K28&gt;K27)</f>
        <v>0</v>
      </c>
      <c r="Y52" s="269" t="b">
        <f>(L28&gt;L27)</f>
        <v>0</v>
      </c>
      <c r="Z52" s="270" t="b">
        <f>OR(V52:Y52)</f>
        <v>0</v>
      </c>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row>
    <row r="53" spans="14:51" ht="11.25" hidden="1">
      <c r="N53" s="200"/>
      <c r="O53" s="219" t="str">
        <f>'Sprache SoWS'!B111</f>
        <v>Dach</v>
      </c>
      <c r="P53" s="220"/>
      <c r="Q53" s="220"/>
      <c r="R53" s="220"/>
      <c r="S53" s="220"/>
      <c r="T53" s="220"/>
      <c r="U53" s="220"/>
      <c r="V53" s="269" t="b">
        <f>(I35&gt;I34)</f>
        <v>0</v>
      </c>
      <c r="W53" s="269" t="b">
        <f>(J35&gt;J34)</f>
        <v>0</v>
      </c>
      <c r="X53" s="269" t="b">
        <f>(K35&gt;K34)</f>
        <v>0</v>
      </c>
      <c r="Y53" s="269" t="b">
        <f>(L35&gt;L34)</f>
        <v>0</v>
      </c>
      <c r="Z53" s="270" t="b">
        <f>OR(V53:Y53)</f>
        <v>0</v>
      </c>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row>
    <row r="54" spans="14:51" ht="11.25" hidden="1">
      <c r="N54" s="200"/>
      <c r="O54" s="216"/>
      <c r="P54" s="217"/>
      <c r="Q54" s="217"/>
      <c r="R54" s="217"/>
      <c r="S54" s="217"/>
      <c r="T54" s="217"/>
      <c r="U54" s="217"/>
      <c r="V54" s="267" t="str">
        <f>'Sprache SoWS'!B123</f>
        <v>g-Wert zu gross</v>
      </c>
      <c r="W54" s="267"/>
      <c r="X54" s="267"/>
      <c r="Y54" s="267"/>
      <c r="Z54" s="268"/>
      <c r="AA54" s="200"/>
      <c r="AB54" s="22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row>
    <row r="55" spans="14:51" ht="11.25" hidden="1">
      <c r="N55" s="200"/>
      <c r="O55" s="212" t="str">
        <f>'Sprache SoWS'!B113</f>
        <v>Reflexion Nordfassade fehlt</v>
      </c>
      <c r="P55" s="213"/>
      <c r="Q55" s="213"/>
      <c r="R55" s="213"/>
      <c r="S55" s="213"/>
      <c r="T55" s="213"/>
      <c r="U55" s="213"/>
      <c r="V55" s="261" t="b">
        <f>AND(OR(I13=$O9,I13=$O10,I13=$O11),I14="")</f>
        <v>0</v>
      </c>
      <c r="W55" s="261" t="b">
        <f>AND(OR(J13=$O9,J13=$O10,J13=$O11),J14="")</f>
        <v>0</v>
      </c>
      <c r="X55" s="261" t="b">
        <f>AND(OR(K13=$O9,K13=$O10,K13=$O11),K14="")</f>
        <v>0</v>
      </c>
      <c r="Y55" s="261" t="b">
        <f>AND(OR(L13=$O9,L13=$O10,L13=$O11),L14="")</f>
        <v>0</v>
      </c>
      <c r="Z55" s="262" t="b">
        <f>OR(V55:Y55)</f>
        <v>0</v>
      </c>
      <c r="AA55" s="22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row>
    <row r="56" spans="14:51" ht="11.25" hidden="1">
      <c r="N56" s="200"/>
      <c r="O56" s="219"/>
      <c r="P56" s="220"/>
      <c r="Q56" s="220"/>
      <c r="R56" s="220"/>
      <c r="S56" s="220"/>
      <c r="T56" s="220"/>
      <c r="U56" s="220"/>
      <c r="V56" s="269" t="b">
        <f>AND(OR(I21=$O9,I21=$O10,I21=$O11),I22="")</f>
        <v>0</v>
      </c>
      <c r="W56" s="269" t="b">
        <f>AND(OR(J21=$O9,J21=$O10,J21=$O11),J22="")</f>
        <v>0</v>
      </c>
      <c r="X56" s="269" t="b">
        <f>AND(OR(K21=$O9,K21=$O10,K21=$O11),K22="")</f>
        <v>0</v>
      </c>
      <c r="Y56" s="269" t="b">
        <f>AND(OR(L21=$O9,L21=$O10,L21=$O11),L22="")</f>
        <v>0</v>
      </c>
      <c r="Z56" s="270" t="b">
        <f>OR(V56:Y56)</f>
        <v>0</v>
      </c>
      <c r="AA56" s="200"/>
      <c r="AB56" s="22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row>
    <row r="57" spans="14:51" ht="11.25" hidden="1">
      <c r="N57" s="200"/>
      <c r="O57" s="216"/>
      <c r="P57" s="217"/>
      <c r="Q57" s="217"/>
      <c r="R57" s="217"/>
      <c r="S57" s="217"/>
      <c r="T57" s="217"/>
      <c r="U57" s="217"/>
      <c r="V57" s="267" t="str">
        <f>'Sprache SoWS'!B124</f>
        <v>Reflexion fehlt</v>
      </c>
      <c r="W57" s="267"/>
      <c r="X57" s="267"/>
      <c r="Y57" s="267"/>
      <c r="Z57" s="268"/>
      <c r="AA57" s="220"/>
      <c r="AB57" s="22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row>
    <row r="58" spans="14:51" ht="11.25" hidden="1">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row>
    <row r="59" spans="14:51" ht="11.25" hidden="1">
      <c r="N59" s="200"/>
      <c r="O59" s="207" t="str">
        <f>'Sprache SoWS'!B117</f>
        <v>Tag + Nacht</v>
      </c>
      <c r="P59" s="200"/>
      <c r="Q59" s="200"/>
      <c r="R59" s="259">
        <v>1</v>
      </c>
      <c r="S59" s="259">
        <v>2</v>
      </c>
      <c r="T59" s="259">
        <v>3</v>
      </c>
      <c r="U59" s="259">
        <v>4</v>
      </c>
      <c r="V59" s="200"/>
      <c r="W59" s="212"/>
      <c r="X59" s="213"/>
      <c r="Y59" s="213"/>
      <c r="Z59" s="214"/>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row>
    <row r="60" spans="14:51" ht="11.25" hidden="1">
      <c r="N60" s="200"/>
      <c r="O60" s="211" t="str">
        <f>'Sprache SoWS'!B118</f>
        <v>nur Tag</v>
      </c>
      <c r="P60" s="200"/>
      <c r="Q60" s="200"/>
      <c r="R60" s="219">
        <f>I48</f>
        <v>0</v>
      </c>
      <c r="S60" s="220">
        <f>J48</f>
        <v>0</v>
      </c>
      <c r="T60" s="220">
        <f>K48</f>
        <v>0</v>
      </c>
      <c r="U60" s="221">
        <f>L48</f>
        <v>0</v>
      </c>
      <c r="V60" s="200"/>
      <c r="W60" s="219">
        <v>1</v>
      </c>
      <c r="X60" s="213" t="str">
        <f>O59</f>
        <v>Tag + Nacht</v>
      </c>
      <c r="Y60" s="213" t="str">
        <f>O60</f>
        <v>nur Tag</v>
      </c>
      <c r="Z60" s="214" t="str">
        <f>O61</f>
        <v>keine</v>
      </c>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row>
    <row r="61" spans="2:51" ht="11.25" hidden="1">
      <c r="B61" s="60" t="str">
        <f>B11</f>
        <v>maximaler g-Wert von Fassadenfenstern gemäss SIA 382/1, Ziffern 2.1.3.1 bis 2.1.3.3</v>
      </c>
      <c r="I61" s="105" t="b">
        <f>AND(I20&lt;=I19,I28&lt;=I27)</f>
        <v>1</v>
      </c>
      <c r="J61" s="105" t="b">
        <f>AND(J20&lt;=J19,J28&lt;=J27)</f>
        <v>1</v>
      </c>
      <c r="K61" s="105" t="b">
        <f>AND(K20&lt;=K19,K28&lt;=K27)</f>
        <v>1</v>
      </c>
      <c r="L61" s="105" t="b">
        <f>AND(L20&lt;=L19,L28&lt;=L27)</f>
        <v>1</v>
      </c>
      <c r="N61" s="200"/>
      <c r="O61" s="215" t="str">
        <f>'Sprache SoWS'!B119</f>
        <v>keine</v>
      </c>
      <c r="P61" s="200"/>
      <c r="Q61" s="271" t="s">
        <v>206</v>
      </c>
      <c r="R61" s="259" t="e">
        <f aca="true" t="shared" si="2" ref="R61:U63">HLOOKUP(R$60,$W$60:$Z$63,$W61,FALSE)</f>
        <v>#N/A</v>
      </c>
      <c r="S61" s="259" t="e">
        <f t="shared" si="2"/>
        <v>#N/A</v>
      </c>
      <c r="T61" s="259" t="e">
        <f t="shared" si="2"/>
        <v>#N/A</v>
      </c>
      <c r="U61" s="259" t="e">
        <f t="shared" si="2"/>
        <v>#N/A</v>
      </c>
      <c r="V61" s="200"/>
      <c r="W61" s="272">
        <v>2</v>
      </c>
      <c r="X61" s="212">
        <v>240</v>
      </c>
      <c r="Y61" s="213">
        <v>200</v>
      </c>
      <c r="Z61" s="214">
        <v>160</v>
      </c>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row>
    <row r="62" spans="2:51" ht="11.25" hidden="1">
      <c r="B62" s="60" t="str">
        <f>B29</f>
        <v>maximaler g-Wert von Oblichtern SIA 382/1, Ziffern 2.1.3.4</v>
      </c>
      <c r="I62" s="105" t="b">
        <f>I35&lt;=I34</f>
        <v>1</v>
      </c>
      <c r="J62" s="105" t="b">
        <f>J35&lt;=J34</f>
        <v>1</v>
      </c>
      <c r="K62" s="105" t="b">
        <f>K35&lt;=K34</f>
        <v>1</v>
      </c>
      <c r="L62" s="105" t="b">
        <f>L35&lt;=L34</f>
        <v>1</v>
      </c>
      <c r="N62" s="200"/>
      <c r="O62" s="200"/>
      <c r="P62" s="200"/>
      <c r="Q62" s="273" t="s">
        <v>290</v>
      </c>
      <c r="R62" s="259" t="e">
        <f t="shared" si="2"/>
        <v>#N/A</v>
      </c>
      <c r="S62" s="259" t="e">
        <f t="shared" si="2"/>
        <v>#N/A</v>
      </c>
      <c r="T62" s="259" t="e">
        <f t="shared" si="2"/>
        <v>#N/A</v>
      </c>
      <c r="U62" s="259" t="e">
        <f t="shared" si="2"/>
        <v>#N/A</v>
      </c>
      <c r="V62" s="200"/>
      <c r="W62" s="274">
        <v>3</v>
      </c>
      <c r="X62" s="219"/>
      <c r="Y62" s="220"/>
      <c r="Z62" s="221"/>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row>
    <row r="63" spans="2:51" ht="11.25" hidden="1">
      <c r="B63" s="60" t="str">
        <f>B36</f>
        <v>Räume mit besonderer Anordnung der Glasflächen, SIA 382/1, Ziffer 2.1.3.5. (alle 3 Kriterien beantworten)</v>
      </c>
      <c r="I63" s="105" t="b">
        <f>AND(I39=$O$6,I38=$O$6,I37=$O$6)</f>
        <v>0</v>
      </c>
      <c r="J63" s="105" t="b">
        <f>AND(J39=$O$6,J38=$O$6,J37=$O$6)</f>
        <v>0</v>
      </c>
      <c r="K63" s="105" t="b">
        <f>AND(K39=$O$6,K38=$O$6,K37=$O$6)</f>
        <v>0</v>
      </c>
      <c r="L63" s="105" t="b">
        <f>AND(L39=$O$6,L38=$O$6,L37=$O$6)</f>
        <v>0</v>
      </c>
      <c r="N63" s="200"/>
      <c r="O63" s="200"/>
      <c r="P63" s="200"/>
      <c r="Q63" s="275" t="s">
        <v>207</v>
      </c>
      <c r="R63" s="259" t="e">
        <f t="shared" si="2"/>
        <v>#N/A</v>
      </c>
      <c r="S63" s="259" t="e">
        <f t="shared" si="2"/>
        <v>#N/A</v>
      </c>
      <c r="T63" s="259" t="e">
        <f t="shared" si="2"/>
        <v>#N/A</v>
      </c>
      <c r="U63" s="259" t="e">
        <f t="shared" si="2"/>
        <v>#N/A</v>
      </c>
      <c r="V63" s="200"/>
      <c r="W63" s="276">
        <v>4</v>
      </c>
      <c r="X63" s="216">
        <v>160</v>
      </c>
      <c r="Y63" s="217">
        <v>120</v>
      </c>
      <c r="Z63" s="218">
        <v>80</v>
      </c>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row>
    <row r="64" spans="2:51" ht="11.25" hidden="1">
      <c r="B64" s="60" t="str">
        <f>B40</f>
        <v>Windfestigkeit des Sonnenschutzes, SIA 382/1, Ziffer 2.1.3.9</v>
      </c>
      <c r="I64" s="126" t="b">
        <f>I41=$O$6</f>
        <v>0</v>
      </c>
      <c r="J64" s="126" t="b">
        <f>J41=$O$6</f>
        <v>0</v>
      </c>
      <c r="K64" s="126" t="b">
        <f>K41=$O$6</f>
        <v>0</v>
      </c>
      <c r="L64" s="126" t="b">
        <f>L41=$O$6</f>
        <v>0</v>
      </c>
      <c r="N64" s="200"/>
      <c r="O64" s="200"/>
      <c r="P64" s="200"/>
      <c r="Q64" s="200"/>
      <c r="R64" s="208">
        <f>I47</f>
        <v>0</v>
      </c>
      <c r="S64" s="209">
        <f>J47</f>
        <v>0</v>
      </c>
      <c r="T64" s="209">
        <f>K47</f>
        <v>0</v>
      </c>
      <c r="U64" s="210">
        <f>L47</f>
        <v>0</v>
      </c>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row>
    <row r="65" spans="2:51" ht="11.25" hidden="1">
      <c r="B65" s="60" t="str">
        <f>B42</f>
        <v>Wärmespeicherfähigkeit, SIA 382/1, Ziffer 2.1.4 (nur 1 der 3 Kriterien wählen, andere leer lassen)</v>
      </c>
      <c r="I65" s="49" t="b">
        <f>OR(I43=$O$6,I44=$O$6,I45=$O$6)</f>
        <v>0</v>
      </c>
      <c r="J65" s="49" t="b">
        <f>OR(J43=$O$6,J44=$O$6,J45=$O$6)</f>
        <v>0</v>
      </c>
      <c r="K65" s="49" t="b">
        <f>OR(K43=$O$6,K44=$O$6,K45=$O$6)</f>
        <v>0</v>
      </c>
      <c r="L65" s="49" t="b">
        <f>OR(L43=$O$6,L44=$O$6,L45=$O$6)</f>
        <v>0</v>
      </c>
      <c r="N65" s="200"/>
      <c r="O65" s="200"/>
      <c r="P65" s="200"/>
      <c r="Q65" s="200"/>
      <c r="R65" s="216" t="e">
        <f>IF(R64&lt;=R63,$Q63,IF(R64&gt;R61,$Q61,$Q62))</f>
        <v>#N/A</v>
      </c>
      <c r="S65" s="217" t="e">
        <f>IF(S64&lt;=S63,$Q63,IF(S64&gt;S61,$Q61,$Q62))</f>
        <v>#N/A</v>
      </c>
      <c r="T65" s="217" t="e">
        <f>IF(T64&lt;=T63,$Q63,IF(T64&gt;T61,$Q61,$Q62))</f>
        <v>#N/A</v>
      </c>
      <c r="U65" s="218" t="e">
        <f>IF(U64&lt;=U63,$Q63,IF(U64&gt;U61,$Q61,$Q62))</f>
        <v>#N/A</v>
      </c>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row>
    <row r="66" spans="2:51" ht="11.25" hidden="1">
      <c r="B66" s="60" t="str">
        <f>B46</f>
        <v>Interne Wärmequellen und Fensterlüftung, SIA 382/1, Ziffer 4.4.3 (entweder C36 bis C38 oder C39 wählen)</v>
      </c>
      <c r="I66" s="60" t="b">
        <f>OR(I49=$Q$63,I50=$O$6)</f>
        <v>0</v>
      </c>
      <c r="J66" s="60" t="b">
        <f>OR(J49=$Q$63,J50=$O$6)</f>
        <v>0</v>
      </c>
      <c r="K66" s="60" t="b">
        <f>OR(K49=$Q$63,K50=$O$6)</f>
        <v>0</v>
      </c>
      <c r="L66" s="60" t="b">
        <f>OR(L49=$Q$63,L50=$O$6)</f>
        <v>0</v>
      </c>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row>
    <row r="67" spans="14:51" ht="11.25" hidden="1">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row>
    <row r="68" spans="14:51" ht="11.25" hidden="1">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row>
    <row r="69" spans="14:51" ht="11.25" hidden="1">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row>
    <row r="70" spans="14:51" ht="11.25" hidden="1">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row>
    <row r="71" spans="14:51" ht="11.25" hidden="1">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row>
    <row r="72" spans="14:51" ht="11.25" hidden="1">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row>
    <row r="73" spans="1:51" ht="11.25" hidden="1">
      <c r="A73" s="277"/>
      <c r="B73" s="200"/>
      <c r="C73" s="200"/>
      <c r="D73" s="200"/>
      <c r="E73" s="200"/>
      <c r="F73" s="200"/>
      <c r="G73" s="200"/>
      <c r="H73" s="200"/>
      <c r="I73" s="200"/>
      <c r="J73" s="200"/>
      <c r="K73" s="200"/>
      <c r="L73" s="200"/>
      <c r="M73" s="278"/>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row>
    <row r="74" spans="1:51" ht="11.25">
      <c r="A74" s="277"/>
      <c r="B74" s="200"/>
      <c r="C74" s="200"/>
      <c r="D74" s="200"/>
      <c r="E74" s="200"/>
      <c r="F74" s="200"/>
      <c r="G74" s="200"/>
      <c r="H74" s="200"/>
      <c r="I74" s="200"/>
      <c r="J74" s="200"/>
      <c r="K74" s="200"/>
      <c r="L74" s="200"/>
      <c r="M74" s="278"/>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row>
    <row r="75" spans="1:51" ht="11.25">
      <c r="A75" s="277"/>
      <c r="B75" s="200"/>
      <c r="C75" s="200"/>
      <c r="D75" s="200"/>
      <c r="E75" s="200"/>
      <c r="F75" s="200"/>
      <c r="G75" s="200"/>
      <c r="H75" s="200"/>
      <c r="I75" s="200"/>
      <c r="J75" s="200"/>
      <c r="K75" s="200"/>
      <c r="L75" s="200"/>
      <c r="M75" s="278"/>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row>
    <row r="76" spans="1:51" ht="11.25">
      <c r="A76" s="277"/>
      <c r="B76" s="200"/>
      <c r="C76" s="200"/>
      <c r="D76" s="200"/>
      <c r="E76" s="200"/>
      <c r="F76" s="200"/>
      <c r="G76" s="200"/>
      <c r="H76" s="200"/>
      <c r="I76" s="200"/>
      <c r="J76" s="200"/>
      <c r="K76" s="200"/>
      <c r="L76" s="200"/>
      <c r="M76" s="278"/>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row>
    <row r="77" spans="1:51" ht="11.25">
      <c r="A77" s="277"/>
      <c r="B77" s="200"/>
      <c r="C77" s="200"/>
      <c r="D77" s="200"/>
      <c r="E77" s="200"/>
      <c r="F77" s="200"/>
      <c r="G77" s="200"/>
      <c r="H77" s="200"/>
      <c r="I77" s="200"/>
      <c r="J77" s="200"/>
      <c r="K77" s="200"/>
      <c r="L77" s="200"/>
      <c r="M77" s="278"/>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row>
    <row r="78" spans="1:51" ht="11.25">
      <c r="A78" s="277"/>
      <c r="B78" s="200"/>
      <c r="C78" s="200"/>
      <c r="D78" s="200"/>
      <c r="E78" s="200"/>
      <c r="F78" s="200"/>
      <c r="G78" s="200"/>
      <c r="H78" s="200"/>
      <c r="I78" s="200"/>
      <c r="J78" s="200"/>
      <c r="K78" s="200"/>
      <c r="L78" s="200"/>
      <c r="M78" s="278"/>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row>
    <row r="79" spans="1:51" ht="11.25">
      <c r="A79" s="277"/>
      <c r="B79" s="200"/>
      <c r="C79" s="200"/>
      <c r="D79" s="200"/>
      <c r="E79" s="200"/>
      <c r="F79" s="200"/>
      <c r="G79" s="200"/>
      <c r="H79" s="200"/>
      <c r="I79" s="200"/>
      <c r="J79" s="200"/>
      <c r="K79" s="200"/>
      <c r="L79" s="200"/>
      <c r="M79" s="278"/>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row>
    <row r="80" spans="1:51" ht="11.25">
      <c r="A80" s="277"/>
      <c r="B80" s="200"/>
      <c r="C80" s="200"/>
      <c r="D80" s="200"/>
      <c r="E80" s="200"/>
      <c r="F80" s="200"/>
      <c r="G80" s="200"/>
      <c r="H80" s="200"/>
      <c r="I80" s="200"/>
      <c r="J80" s="200"/>
      <c r="K80" s="200"/>
      <c r="L80" s="200"/>
      <c r="M80" s="278"/>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row>
    <row r="81" spans="1:51" ht="11.25">
      <c r="A81" s="277"/>
      <c r="B81" s="200"/>
      <c r="C81" s="200"/>
      <c r="D81" s="200"/>
      <c r="E81" s="200"/>
      <c r="F81" s="200"/>
      <c r="G81" s="200"/>
      <c r="H81" s="200"/>
      <c r="I81" s="200"/>
      <c r="J81" s="200"/>
      <c r="K81" s="200"/>
      <c r="L81" s="200"/>
      <c r="M81" s="278"/>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row>
    <row r="82" spans="1:51" ht="11.25">
      <c r="A82" s="277"/>
      <c r="B82" s="200"/>
      <c r="C82" s="200"/>
      <c r="D82" s="200"/>
      <c r="E82" s="200"/>
      <c r="F82" s="200"/>
      <c r="G82" s="200"/>
      <c r="H82" s="200"/>
      <c r="I82" s="200"/>
      <c r="J82" s="200"/>
      <c r="K82" s="200"/>
      <c r="L82" s="200"/>
      <c r="M82" s="278"/>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row>
    <row r="83" spans="1:51" ht="11.25">
      <c r="A83" s="277"/>
      <c r="B83" s="200"/>
      <c r="C83" s="200"/>
      <c r="D83" s="200"/>
      <c r="E83" s="200"/>
      <c r="F83" s="200"/>
      <c r="G83" s="200"/>
      <c r="H83" s="200"/>
      <c r="I83" s="200"/>
      <c r="J83" s="200"/>
      <c r="K83" s="200"/>
      <c r="L83" s="200"/>
      <c r="M83" s="278"/>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row>
    <row r="84" spans="1:51" ht="11.25">
      <c r="A84" s="277"/>
      <c r="B84" s="200"/>
      <c r="C84" s="200"/>
      <c r="D84" s="200"/>
      <c r="E84" s="200"/>
      <c r="F84" s="200"/>
      <c r="G84" s="200"/>
      <c r="H84" s="200"/>
      <c r="I84" s="200"/>
      <c r="J84" s="200"/>
      <c r="K84" s="200"/>
      <c r="L84" s="200"/>
      <c r="M84" s="278"/>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row>
    <row r="85" spans="1:51" ht="11.25">
      <c r="A85" s="277"/>
      <c r="B85" s="200"/>
      <c r="C85" s="200"/>
      <c r="D85" s="200"/>
      <c r="E85" s="200"/>
      <c r="F85" s="200"/>
      <c r="G85" s="200"/>
      <c r="H85" s="200"/>
      <c r="I85" s="200"/>
      <c r="J85" s="200"/>
      <c r="K85" s="200"/>
      <c r="L85" s="200"/>
      <c r="M85" s="278"/>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row>
    <row r="86" spans="1:51" ht="11.25">
      <c r="A86" s="277"/>
      <c r="B86" s="200"/>
      <c r="C86" s="200"/>
      <c r="D86" s="200"/>
      <c r="E86" s="200"/>
      <c r="F86" s="200"/>
      <c r="G86" s="200"/>
      <c r="H86" s="200"/>
      <c r="I86" s="200"/>
      <c r="J86" s="200"/>
      <c r="K86" s="200"/>
      <c r="L86" s="200"/>
      <c r="M86" s="278"/>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row>
    <row r="87" spans="1:51" ht="11.25">
      <c r="A87" s="277"/>
      <c r="B87" s="200"/>
      <c r="C87" s="200"/>
      <c r="D87" s="200"/>
      <c r="E87" s="200"/>
      <c r="F87" s="200"/>
      <c r="G87" s="200"/>
      <c r="H87" s="200"/>
      <c r="I87" s="200"/>
      <c r="J87" s="200"/>
      <c r="K87" s="200"/>
      <c r="L87" s="200"/>
      <c r="M87" s="278"/>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row>
    <row r="88" spans="1:51" ht="11.25">
      <c r="A88" s="277"/>
      <c r="B88" s="200"/>
      <c r="C88" s="200"/>
      <c r="D88" s="200"/>
      <c r="E88" s="200"/>
      <c r="F88" s="200"/>
      <c r="G88" s="200"/>
      <c r="H88" s="200"/>
      <c r="I88" s="200"/>
      <c r="J88" s="200"/>
      <c r="K88" s="200"/>
      <c r="L88" s="200"/>
      <c r="M88" s="278"/>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row>
    <row r="89" spans="1:51" ht="11.25">
      <c r="A89" s="277"/>
      <c r="B89" s="200"/>
      <c r="C89" s="200"/>
      <c r="D89" s="200"/>
      <c r="E89" s="200"/>
      <c r="F89" s="200"/>
      <c r="G89" s="200"/>
      <c r="H89" s="200"/>
      <c r="I89" s="200"/>
      <c r="J89" s="200"/>
      <c r="K89" s="200"/>
      <c r="L89" s="200"/>
      <c r="M89" s="278"/>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row>
    <row r="90" spans="1:51" ht="11.25">
      <c r="A90" s="277"/>
      <c r="B90" s="200"/>
      <c r="C90" s="200"/>
      <c r="D90" s="200"/>
      <c r="E90" s="200"/>
      <c r="F90" s="200"/>
      <c r="G90" s="200"/>
      <c r="H90" s="200"/>
      <c r="I90" s="200"/>
      <c r="J90" s="200"/>
      <c r="K90" s="200"/>
      <c r="L90" s="200"/>
      <c r="M90" s="278"/>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row>
    <row r="91" spans="1:51" ht="11.25">
      <c r="A91" s="277"/>
      <c r="B91" s="200"/>
      <c r="C91" s="200"/>
      <c r="D91" s="200"/>
      <c r="E91" s="200"/>
      <c r="F91" s="200"/>
      <c r="G91" s="200"/>
      <c r="H91" s="200"/>
      <c r="I91" s="200"/>
      <c r="J91" s="200"/>
      <c r="K91" s="200"/>
      <c r="L91" s="200"/>
      <c r="M91" s="278"/>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row>
    <row r="92" spans="1:51" ht="11.25">
      <c r="A92" s="277"/>
      <c r="B92" s="200"/>
      <c r="C92" s="200"/>
      <c r="D92" s="200"/>
      <c r="E92" s="200"/>
      <c r="F92" s="200"/>
      <c r="G92" s="200"/>
      <c r="H92" s="200"/>
      <c r="I92" s="200"/>
      <c r="J92" s="200"/>
      <c r="K92" s="200"/>
      <c r="L92" s="200"/>
      <c r="M92" s="278"/>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row>
    <row r="93" spans="1:51" ht="11.25">
      <c r="A93" s="277"/>
      <c r="B93" s="200"/>
      <c r="C93" s="200"/>
      <c r="D93" s="200"/>
      <c r="E93" s="200"/>
      <c r="F93" s="200"/>
      <c r="G93" s="200"/>
      <c r="H93" s="200"/>
      <c r="I93" s="200"/>
      <c r="J93" s="200"/>
      <c r="K93" s="200"/>
      <c r="L93" s="200"/>
      <c r="M93" s="278"/>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row>
    <row r="94" spans="1:51" ht="11.25">
      <c r="A94" s="277"/>
      <c r="B94" s="200"/>
      <c r="C94" s="200"/>
      <c r="D94" s="200"/>
      <c r="E94" s="200"/>
      <c r="F94" s="200"/>
      <c r="G94" s="200"/>
      <c r="H94" s="200"/>
      <c r="I94" s="200"/>
      <c r="J94" s="200"/>
      <c r="K94" s="200"/>
      <c r="L94" s="200"/>
      <c r="M94" s="278"/>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row>
    <row r="95" spans="1:51" ht="11.25">
      <c r="A95" s="277"/>
      <c r="B95" s="200"/>
      <c r="C95" s="200"/>
      <c r="D95" s="200"/>
      <c r="E95" s="200"/>
      <c r="F95" s="200"/>
      <c r="G95" s="200"/>
      <c r="H95" s="200"/>
      <c r="I95" s="200"/>
      <c r="J95" s="200"/>
      <c r="K95" s="200"/>
      <c r="L95" s="200"/>
      <c r="M95" s="278"/>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row>
    <row r="96" spans="1:51" ht="11.25">
      <c r="A96" s="277"/>
      <c r="B96" s="200"/>
      <c r="C96" s="200"/>
      <c r="D96" s="200"/>
      <c r="E96" s="200"/>
      <c r="F96" s="200"/>
      <c r="G96" s="200"/>
      <c r="H96" s="200"/>
      <c r="I96" s="200"/>
      <c r="J96" s="200"/>
      <c r="K96" s="200"/>
      <c r="L96" s="200"/>
      <c r="M96" s="278"/>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row>
    <row r="97" spans="1:51" ht="11.25">
      <c r="A97" s="277"/>
      <c r="B97" s="200"/>
      <c r="C97" s="200"/>
      <c r="D97" s="200"/>
      <c r="E97" s="200"/>
      <c r="F97" s="200"/>
      <c r="G97" s="200"/>
      <c r="H97" s="200"/>
      <c r="I97" s="200"/>
      <c r="J97" s="200"/>
      <c r="K97" s="200"/>
      <c r="L97" s="200"/>
      <c r="M97" s="278"/>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row>
    <row r="98" spans="1:51" ht="11.25">
      <c r="A98" s="277"/>
      <c r="B98" s="200"/>
      <c r="C98" s="200"/>
      <c r="D98" s="200"/>
      <c r="E98" s="200"/>
      <c r="F98" s="200"/>
      <c r="G98" s="200"/>
      <c r="H98" s="200"/>
      <c r="I98" s="200"/>
      <c r="J98" s="200"/>
      <c r="K98" s="200"/>
      <c r="L98" s="200"/>
      <c r="M98" s="278"/>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row>
    <row r="99" spans="1:51" ht="11.25">
      <c r="A99" s="277"/>
      <c r="B99" s="200"/>
      <c r="C99" s="200"/>
      <c r="D99" s="200"/>
      <c r="E99" s="200"/>
      <c r="F99" s="200"/>
      <c r="G99" s="200"/>
      <c r="H99" s="200"/>
      <c r="I99" s="200"/>
      <c r="J99" s="200"/>
      <c r="K99" s="200"/>
      <c r="L99" s="200"/>
      <c r="M99" s="278"/>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row>
    <row r="100" spans="1:51" ht="11.25">
      <c r="A100" s="277"/>
      <c r="B100" s="200"/>
      <c r="C100" s="200"/>
      <c r="D100" s="200"/>
      <c r="E100" s="200"/>
      <c r="F100" s="200"/>
      <c r="G100" s="200"/>
      <c r="H100" s="200"/>
      <c r="I100" s="200"/>
      <c r="J100" s="200"/>
      <c r="K100" s="200"/>
      <c r="L100" s="200"/>
      <c r="M100" s="278"/>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row>
    <row r="101" spans="1:51" ht="11.25">
      <c r="A101" s="277"/>
      <c r="B101" s="200"/>
      <c r="C101" s="200"/>
      <c r="D101" s="200"/>
      <c r="E101" s="200"/>
      <c r="F101" s="200"/>
      <c r="G101" s="200"/>
      <c r="H101" s="200"/>
      <c r="I101" s="200"/>
      <c r="J101" s="200"/>
      <c r="K101" s="200"/>
      <c r="L101" s="200"/>
      <c r="M101" s="278"/>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row>
    <row r="102" spans="1:51" ht="11.25">
      <c r="A102" s="277"/>
      <c r="B102" s="200"/>
      <c r="C102" s="200"/>
      <c r="D102" s="200"/>
      <c r="E102" s="200"/>
      <c r="F102" s="200"/>
      <c r="G102" s="200"/>
      <c r="H102" s="200"/>
      <c r="I102" s="200"/>
      <c r="J102" s="200"/>
      <c r="K102" s="200"/>
      <c r="L102" s="200"/>
      <c r="M102" s="278"/>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row>
    <row r="103" spans="1:51" ht="11.25">
      <c r="A103" s="277"/>
      <c r="B103" s="200"/>
      <c r="C103" s="200"/>
      <c r="D103" s="200"/>
      <c r="E103" s="200"/>
      <c r="F103" s="200"/>
      <c r="G103" s="200"/>
      <c r="H103" s="200"/>
      <c r="I103" s="200"/>
      <c r="J103" s="200"/>
      <c r="K103" s="200"/>
      <c r="L103" s="200"/>
      <c r="M103" s="278"/>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row>
    <row r="104" spans="1:51" ht="11.25">
      <c r="A104" s="277"/>
      <c r="B104" s="200"/>
      <c r="C104" s="200"/>
      <c r="D104" s="200"/>
      <c r="E104" s="200"/>
      <c r="F104" s="200"/>
      <c r="G104" s="200"/>
      <c r="H104" s="200"/>
      <c r="I104" s="200"/>
      <c r="J104" s="200"/>
      <c r="K104" s="200"/>
      <c r="L104" s="200"/>
      <c r="M104" s="278"/>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row>
    <row r="105" spans="1:51" ht="11.25">
      <c r="A105" s="277"/>
      <c r="B105" s="200"/>
      <c r="C105" s="200"/>
      <c r="D105" s="200"/>
      <c r="E105" s="200"/>
      <c r="F105" s="200"/>
      <c r="G105" s="200"/>
      <c r="H105" s="200"/>
      <c r="I105" s="200"/>
      <c r="J105" s="200"/>
      <c r="K105" s="200"/>
      <c r="L105" s="200"/>
      <c r="M105" s="278"/>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row>
    <row r="106" spans="1:51" ht="11.25">
      <c r="A106" s="277"/>
      <c r="B106" s="200"/>
      <c r="C106" s="200"/>
      <c r="D106" s="200"/>
      <c r="E106" s="200"/>
      <c r="F106" s="200"/>
      <c r="G106" s="200"/>
      <c r="H106" s="200"/>
      <c r="I106" s="200"/>
      <c r="J106" s="200"/>
      <c r="K106" s="200"/>
      <c r="L106" s="200"/>
      <c r="M106" s="278"/>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row>
    <row r="107" spans="1:51" ht="11.25">
      <c r="A107" s="277"/>
      <c r="B107" s="200"/>
      <c r="C107" s="200"/>
      <c r="D107" s="200"/>
      <c r="E107" s="200"/>
      <c r="F107" s="200"/>
      <c r="G107" s="200"/>
      <c r="H107" s="200"/>
      <c r="I107" s="200"/>
      <c r="J107" s="200"/>
      <c r="K107" s="200"/>
      <c r="L107" s="200"/>
      <c r="M107" s="278"/>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row>
    <row r="108" spans="1:51" ht="11.25">
      <c r="A108" s="277"/>
      <c r="B108" s="200"/>
      <c r="C108" s="200"/>
      <c r="D108" s="200"/>
      <c r="E108" s="200"/>
      <c r="F108" s="200"/>
      <c r="G108" s="200"/>
      <c r="H108" s="200"/>
      <c r="I108" s="200"/>
      <c r="J108" s="200"/>
      <c r="K108" s="200"/>
      <c r="L108" s="200"/>
      <c r="M108" s="278"/>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row>
    <row r="109" spans="1:51" ht="11.25">
      <c r="A109" s="277"/>
      <c r="B109" s="200"/>
      <c r="C109" s="200"/>
      <c r="D109" s="200"/>
      <c r="E109" s="200"/>
      <c r="F109" s="200"/>
      <c r="G109" s="200"/>
      <c r="H109" s="200"/>
      <c r="I109" s="200"/>
      <c r="J109" s="200"/>
      <c r="K109" s="200"/>
      <c r="L109" s="200"/>
      <c r="M109" s="278"/>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row>
    <row r="110" spans="1:51" ht="11.25">
      <c r="A110" s="277"/>
      <c r="B110" s="200"/>
      <c r="C110" s="200"/>
      <c r="D110" s="200"/>
      <c r="E110" s="200"/>
      <c r="F110" s="200"/>
      <c r="G110" s="200"/>
      <c r="H110" s="200"/>
      <c r="I110" s="200"/>
      <c r="J110" s="200"/>
      <c r="K110" s="200"/>
      <c r="L110" s="200"/>
      <c r="M110" s="278"/>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row>
    <row r="111" spans="1:51" ht="11.25">
      <c r="A111" s="277"/>
      <c r="B111" s="200"/>
      <c r="C111" s="200"/>
      <c r="D111" s="200"/>
      <c r="E111" s="200"/>
      <c r="F111" s="200"/>
      <c r="G111" s="200"/>
      <c r="H111" s="200"/>
      <c r="I111" s="200"/>
      <c r="J111" s="200"/>
      <c r="K111" s="200"/>
      <c r="L111" s="200"/>
      <c r="M111" s="278"/>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row>
    <row r="112" spans="1:51" ht="11.25">
      <c r="A112" s="277"/>
      <c r="B112" s="200"/>
      <c r="C112" s="200"/>
      <c r="D112" s="200"/>
      <c r="E112" s="200"/>
      <c r="F112" s="200"/>
      <c r="G112" s="200"/>
      <c r="H112" s="200"/>
      <c r="I112" s="200"/>
      <c r="J112" s="200"/>
      <c r="K112" s="200"/>
      <c r="L112" s="200"/>
      <c r="M112" s="278"/>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row>
    <row r="113" spans="1:51" ht="11.25">
      <c r="A113" s="277"/>
      <c r="B113" s="200"/>
      <c r="C113" s="200"/>
      <c r="D113" s="200"/>
      <c r="E113" s="200"/>
      <c r="F113" s="200"/>
      <c r="G113" s="200"/>
      <c r="H113" s="200"/>
      <c r="I113" s="200"/>
      <c r="J113" s="200"/>
      <c r="K113" s="200"/>
      <c r="L113" s="200"/>
      <c r="M113" s="278"/>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row>
    <row r="114" spans="1:51" ht="11.25">
      <c r="A114" s="277"/>
      <c r="B114" s="200"/>
      <c r="C114" s="200"/>
      <c r="D114" s="200"/>
      <c r="E114" s="200"/>
      <c r="F114" s="200"/>
      <c r="G114" s="200"/>
      <c r="H114" s="200"/>
      <c r="I114" s="200"/>
      <c r="J114" s="200"/>
      <c r="K114" s="200"/>
      <c r="L114" s="200"/>
      <c r="M114" s="278"/>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row>
    <row r="115" spans="1:51" ht="11.25">
      <c r="A115" s="277"/>
      <c r="B115" s="200"/>
      <c r="C115" s="200"/>
      <c r="D115" s="200"/>
      <c r="E115" s="200"/>
      <c r="F115" s="200"/>
      <c r="G115" s="200"/>
      <c r="H115" s="200"/>
      <c r="I115" s="200"/>
      <c r="J115" s="200"/>
      <c r="K115" s="200"/>
      <c r="L115" s="200"/>
      <c r="M115" s="278"/>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row>
    <row r="116" spans="1:51" ht="11.25">
      <c r="A116" s="277"/>
      <c r="B116" s="200"/>
      <c r="C116" s="200"/>
      <c r="D116" s="200"/>
      <c r="E116" s="200"/>
      <c r="F116" s="200"/>
      <c r="G116" s="200"/>
      <c r="H116" s="200"/>
      <c r="I116" s="200"/>
      <c r="J116" s="200"/>
      <c r="K116" s="200"/>
      <c r="L116" s="200"/>
      <c r="M116" s="278"/>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row>
    <row r="117" spans="1:51" ht="11.25">
      <c r="A117" s="277"/>
      <c r="B117" s="200"/>
      <c r="C117" s="200"/>
      <c r="D117" s="200"/>
      <c r="E117" s="200"/>
      <c r="F117" s="200"/>
      <c r="G117" s="200"/>
      <c r="H117" s="200"/>
      <c r="I117" s="200"/>
      <c r="J117" s="200"/>
      <c r="K117" s="200"/>
      <c r="L117" s="200"/>
      <c r="M117" s="278"/>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row>
    <row r="118" spans="1:51" ht="11.25">
      <c r="A118" s="277"/>
      <c r="B118" s="200"/>
      <c r="C118" s="200"/>
      <c r="D118" s="200"/>
      <c r="E118" s="200"/>
      <c r="F118" s="200"/>
      <c r="G118" s="200"/>
      <c r="H118" s="200"/>
      <c r="I118" s="200"/>
      <c r="J118" s="200"/>
      <c r="K118" s="200"/>
      <c r="L118" s="200"/>
      <c r="M118" s="278"/>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row>
    <row r="119" spans="1:51" ht="11.25">
      <c r="A119" s="277"/>
      <c r="B119" s="200"/>
      <c r="C119" s="200"/>
      <c r="D119" s="200"/>
      <c r="E119" s="200"/>
      <c r="F119" s="200"/>
      <c r="G119" s="200"/>
      <c r="H119" s="200"/>
      <c r="I119" s="200"/>
      <c r="J119" s="200"/>
      <c r="K119" s="200"/>
      <c r="L119" s="200"/>
      <c r="M119" s="278"/>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row>
    <row r="120" spans="1:51" ht="11.25">
      <c r="A120" s="277"/>
      <c r="B120" s="200"/>
      <c r="C120" s="200"/>
      <c r="D120" s="200"/>
      <c r="E120" s="200"/>
      <c r="F120" s="200"/>
      <c r="G120" s="200"/>
      <c r="H120" s="200"/>
      <c r="I120" s="200"/>
      <c r="J120" s="200"/>
      <c r="K120" s="200"/>
      <c r="L120" s="200"/>
      <c r="M120" s="278"/>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row>
    <row r="121" spans="1:51" ht="11.25">
      <c r="A121" s="277"/>
      <c r="B121" s="200"/>
      <c r="C121" s="200"/>
      <c r="D121" s="200"/>
      <c r="E121" s="200"/>
      <c r="F121" s="200"/>
      <c r="G121" s="200"/>
      <c r="H121" s="200"/>
      <c r="I121" s="200"/>
      <c r="J121" s="200"/>
      <c r="K121" s="200"/>
      <c r="L121" s="200"/>
      <c r="M121" s="278"/>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row>
    <row r="122" spans="1:51" ht="11.25">
      <c r="A122" s="277"/>
      <c r="B122" s="200"/>
      <c r="C122" s="200"/>
      <c r="D122" s="200"/>
      <c r="E122" s="200"/>
      <c r="F122" s="200"/>
      <c r="G122" s="200"/>
      <c r="H122" s="200"/>
      <c r="I122" s="200"/>
      <c r="J122" s="200"/>
      <c r="K122" s="200"/>
      <c r="L122" s="200"/>
      <c r="M122" s="278"/>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row>
    <row r="123" spans="1:51" ht="11.25">
      <c r="A123" s="277"/>
      <c r="B123" s="200"/>
      <c r="C123" s="200"/>
      <c r="D123" s="200"/>
      <c r="E123" s="200"/>
      <c r="F123" s="200"/>
      <c r="G123" s="200"/>
      <c r="H123" s="200"/>
      <c r="I123" s="200"/>
      <c r="J123" s="200"/>
      <c r="K123" s="200"/>
      <c r="L123" s="200"/>
      <c r="M123" s="278"/>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row>
    <row r="124" spans="1:51" ht="11.25">
      <c r="A124" s="277"/>
      <c r="B124" s="200"/>
      <c r="C124" s="200"/>
      <c r="D124" s="200"/>
      <c r="E124" s="200"/>
      <c r="F124" s="200"/>
      <c r="G124" s="200"/>
      <c r="H124" s="200"/>
      <c r="I124" s="200"/>
      <c r="J124" s="200"/>
      <c r="K124" s="200"/>
      <c r="L124" s="200"/>
      <c r="M124" s="278"/>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row>
    <row r="125" spans="1:51" ht="11.25">
      <c r="A125" s="277"/>
      <c r="B125" s="200"/>
      <c r="C125" s="200"/>
      <c r="D125" s="200"/>
      <c r="E125" s="200"/>
      <c r="F125" s="200"/>
      <c r="G125" s="200"/>
      <c r="H125" s="200"/>
      <c r="I125" s="200"/>
      <c r="J125" s="200"/>
      <c r="K125" s="200"/>
      <c r="L125" s="200"/>
      <c r="M125" s="278"/>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row>
    <row r="126" spans="1:51" ht="11.25">
      <c r="A126" s="277"/>
      <c r="B126" s="200"/>
      <c r="C126" s="200"/>
      <c r="D126" s="200"/>
      <c r="E126" s="200"/>
      <c r="F126" s="200"/>
      <c r="G126" s="200"/>
      <c r="H126" s="200"/>
      <c r="I126" s="200"/>
      <c r="J126" s="200"/>
      <c r="K126" s="200"/>
      <c r="L126" s="200"/>
      <c r="M126" s="278"/>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row>
    <row r="127" spans="1:51" ht="11.25">
      <c r="A127" s="277"/>
      <c r="B127" s="200"/>
      <c r="C127" s="200"/>
      <c r="D127" s="200"/>
      <c r="E127" s="200"/>
      <c r="F127" s="200"/>
      <c r="G127" s="200"/>
      <c r="H127" s="200"/>
      <c r="I127" s="200"/>
      <c r="J127" s="200"/>
      <c r="K127" s="200"/>
      <c r="L127" s="200"/>
      <c r="M127" s="278"/>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row>
    <row r="128" spans="1:51" ht="11.25">
      <c r="A128" s="277"/>
      <c r="B128" s="200"/>
      <c r="C128" s="200"/>
      <c r="D128" s="200"/>
      <c r="E128" s="200"/>
      <c r="F128" s="200"/>
      <c r="G128" s="200"/>
      <c r="H128" s="200"/>
      <c r="I128" s="200"/>
      <c r="J128" s="200"/>
      <c r="K128" s="200"/>
      <c r="L128" s="200"/>
      <c r="M128" s="278"/>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row>
    <row r="129" spans="1:51" ht="11.25">
      <c r="A129" s="277"/>
      <c r="B129" s="200"/>
      <c r="C129" s="200"/>
      <c r="D129" s="200"/>
      <c r="E129" s="200"/>
      <c r="F129" s="200"/>
      <c r="G129" s="200"/>
      <c r="H129" s="200"/>
      <c r="I129" s="200"/>
      <c r="J129" s="200"/>
      <c r="K129" s="200"/>
      <c r="L129" s="200"/>
      <c r="M129" s="278"/>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row>
    <row r="130" spans="1:51" ht="11.25">
      <c r="A130" s="277"/>
      <c r="B130" s="200"/>
      <c r="C130" s="200"/>
      <c r="D130" s="200"/>
      <c r="E130" s="200"/>
      <c r="F130" s="200"/>
      <c r="G130" s="200"/>
      <c r="H130" s="200"/>
      <c r="I130" s="200"/>
      <c r="J130" s="200"/>
      <c r="K130" s="200"/>
      <c r="L130" s="200"/>
      <c r="M130" s="278"/>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row>
    <row r="131" spans="1:51" ht="11.25">
      <c r="A131" s="277"/>
      <c r="B131" s="200"/>
      <c r="C131" s="200"/>
      <c r="D131" s="200"/>
      <c r="E131" s="200"/>
      <c r="F131" s="200"/>
      <c r="G131" s="200"/>
      <c r="H131" s="200"/>
      <c r="I131" s="200"/>
      <c r="J131" s="200"/>
      <c r="K131" s="200"/>
      <c r="L131" s="200"/>
      <c r="M131" s="278"/>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row>
    <row r="132" spans="1:51" ht="11.25">
      <c r="A132" s="277"/>
      <c r="B132" s="200"/>
      <c r="C132" s="200"/>
      <c r="D132" s="200"/>
      <c r="E132" s="200"/>
      <c r="F132" s="200"/>
      <c r="G132" s="200"/>
      <c r="H132" s="200"/>
      <c r="I132" s="200"/>
      <c r="J132" s="200"/>
      <c r="K132" s="200"/>
      <c r="L132" s="200"/>
      <c r="M132" s="278"/>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row>
    <row r="133" spans="1:51" ht="11.25">
      <c r="A133" s="277"/>
      <c r="B133" s="200"/>
      <c r="C133" s="200"/>
      <c r="D133" s="200"/>
      <c r="E133" s="200"/>
      <c r="F133" s="200"/>
      <c r="G133" s="200"/>
      <c r="H133" s="200"/>
      <c r="I133" s="200"/>
      <c r="J133" s="200"/>
      <c r="K133" s="200"/>
      <c r="L133" s="200"/>
      <c r="M133" s="278"/>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row>
    <row r="134" spans="1:51" ht="11.25">
      <c r="A134" s="277"/>
      <c r="B134" s="200"/>
      <c r="C134" s="200"/>
      <c r="D134" s="200"/>
      <c r="E134" s="200"/>
      <c r="F134" s="200"/>
      <c r="G134" s="200"/>
      <c r="H134" s="200"/>
      <c r="I134" s="200"/>
      <c r="J134" s="200"/>
      <c r="K134" s="200"/>
      <c r="L134" s="200"/>
      <c r="M134" s="278"/>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row>
    <row r="135" spans="1:51" ht="11.25">
      <c r="A135" s="277"/>
      <c r="B135" s="200"/>
      <c r="C135" s="200"/>
      <c r="D135" s="200"/>
      <c r="E135" s="200"/>
      <c r="F135" s="200"/>
      <c r="G135" s="200"/>
      <c r="H135" s="200"/>
      <c r="I135" s="200"/>
      <c r="J135" s="200"/>
      <c r="K135" s="200"/>
      <c r="L135" s="200"/>
      <c r="M135" s="278"/>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row>
    <row r="136" spans="1:51" ht="11.25">
      <c r="A136" s="277"/>
      <c r="B136" s="200"/>
      <c r="C136" s="200"/>
      <c r="D136" s="200"/>
      <c r="E136" s="200"/>
      <c r="F136" s="200"/>
      <c r="G136" s="200"/>
      <c r="H136" s="200"/>
      <c r="I136" s="200"/>
      <c r="J136" s="200"/>
      <c r="K136" s="200"/>
      <c r="L136" s="200"/>
      <c r="M136" s="278"/>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row>
    <row r="137" spans="1:51" ht="11.25">
      <c r="A137" s="277"/>
      <c r="B137" s="200"/>
      <c r="C137" s="200"/>
      <c r="D137" s="200"/>
      <c r="E137" s="200"/>
      <c r="F137" s="200"/>
      <c r="G137" s="200"/>
      <c r="H137" s="200"/>
      <c r="I137" s="200"/>
      <c r="J137" s="200"/>
      <c r="K137" s="200"/>
      <c r="L137" s="200"/>
      <c r="M137" s="278"/>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row>
    <row r="138" spans="1:51" ht="11.25">
      <c r="A138" s="277"/>
      <c r="B138" s="200"/>
      <c r="C138" s="200"/>
      <c r="D138" s="200"/>
      <c r="E138" s="200"/>
      <c r="F138" s="200"/>
      <c r="G138" s="200"/>
      <c r="H138" s="200"/>
      <c r="I138" s="200"/>
      <c r="J138" s="200"/>
      <c r="K138" s="200"/>
      <c r="L138" s="200"/>
      <c r="M138" s="278"/>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row>
    <row r="139" spans="1:51" ht="11.25">
      <c r="A139" s="277"/>
      <c r="B139" s="200"/>
      <c r="C139" s="200"/>
      <c r="D139" s="200"/>
      <c r="E139" s="200"/>
      <c r="F139" s="200"/>
      <c r="G139" s="200"/>
      <c r="H139" s="200"/>
      <c r="I139" s="200"/>
      <c r="J139" s="200"/>
      <c r="K139" s="200"/>
      <c r="L139" s="200"/>
      <c r="M139" s="278"/>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row>
    <row r="140" spans="1:51" ht="11.25">
      <c r="A140" s="277"/>
      <c r="B140" s="200"/>
      <c r="C140" s="200"/>
      <c r="D140" s="200"/>
      <c r="E140" s="200"/>
      <c r="F140" s="200"/>
      <c r="G140" s="200"/>
      <c r="H140" s="200"/>
      <c r="I140" s="200"/>
      <c r="J140" s="200"/>
      <c r="K140" s="200"/>
      <c r="L140" s="200"/>
      <c r="M140" s="278"/>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row>
    <row r="141" spans="1:51" ht="11.25">
      <c r="A141" s="277"/>
      <c r="B141" s="200"/>
      <c r="C141" s="200"/>
      <c r="D141" s="200"/>
      <c r="E141" s="200"/>
      <c r="F141" s="200"/>
      <c r="G141" s="200"/>
      <c r="H141" s="200"/>
      <c r="I141" s="200"/>
      <c r="J141" s="200"/>
      <c r="K141" s="200"/>
      <c r="L141" s="200"/>
      <c r="M141" s="278"/>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row>
    <row r="142" spans="1:51" ht="11.25">
      <c r="A142" s="277"/>
      <c r="B142" s="200"/>
      <c r="C142" s="200"/>
      <c r="D142" s="200"/>
      <c r="E142" s="200"/>
      <c r="F142" s="200"/>
      <c r="G142" s="200"/>
      <c r="H142" s="200"/>
      <c r="I142" s="200"/>
      <c r="J142" s="200"/>
      <c r="K142" s="200"/>
      <c r="L142" s="200"/>
      <c r="M142" s="278"/>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row>
    <row r="143" spans="1:51" ht="11.25">
      <c r="A143" s="277"/>
      <c r="B143" s="200"/>
      <c r="C143" s="200"/>
      <c r="D143" s="200"/>
      <c r="E143" s="200"/>
      <c r="F143" s="200"/>
      <c r="G143" s="200"/>
      <c r="H143" s="200"/>
      <c r="I143" s="200"/>
      <c r="J143" s="200"/>
      <c r="K143" s="200"/>
      <c r="L143" s="200"/>
      <c r="M143" s="278"/>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row>
    <row r="144" spans="1:51" ht="11.25">
      <c r="A144" s="277"/>
      <c r="B144" s="200"/>
      <c r="C144" s="200"/>
      <c r="D144" s="200"/>
      <c r="E144" s="200"/>
      <c r="F144" s="200"/>
      <c r="G144" s="200"/>
      <c r="H144" s="200"/>
      <c r="I144" s="200"/>
      <c r="J144" s="200"/>
      <c r="K144" s="200"/>
      <c r="L144" s="200"/>
      <c r="M144" s="278"/>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row>
    <row r="145" spans="1:51" ht="11.25">
      <c r="A145" s="277"/>
      <c r="B145" s="200"/>
      <c r="C145" s="200"/>
      <c r="D145" s="200"/>
      <c r="E145" s="200"/>
      <c r="F145" s="200"/>
      <c r="G145" s="200"/>
      <c r="H145" s="200"/>
      <c r="I145" s="200"/>
      <c r="J145" s="200"/>
      <c r="K145" s="200"/>
      <c r="L145" s="200"/>
      <c r="M145" s="278"/>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row>
    <row r="146" spans="1:51" ht="11.25">
      <c r="A146" s="277"/>
      <c r="B146" s="200"/>
      <c r="C146" s="200"/>
      <c r="D146" s="200"/>
      <c r="E146" s="200"/>
      <c r="F146" s="200"/>
      <c r="G146" s="200"/>
      <c r="H146" s="200"/>
      <c r="I146" s="200"/>
      <c r="J146" s="200"/>
      <c r="K146" s="200"/>
      <c r="L146" s="200"/>
      <c r="M146" s="278"/>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row>
    <row r="147" spans="1:51" ht="11.25">
      <c r="A147" s="277"/>
      <c r="B147" s="200"/>
      <c r="C147" s="200"/>
      <c r="D147" s="200"/>
      <c r="E147" s="200"/>
      <c r="F147" s="200"/>
      <c r="G147" s="200"/>
      <c r="H147" s="200"/>
      <c r="I147" s="200"/>
      <c r="J147" s="200"/>
      <c r="K147" s="200"/>
      <c r="L147" s="200"/>
      <c r="M147" s="278"/>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row>
    <row r="148" spans="1:51" ht="11.25">
      <c r="A148" s="277"/>
      <c r="B148" s="200"/>
      <c r="C148" s="200"/>
      <c r="D148" s="200"/>
      <c r="E148" s="200"/>
      <c r="F148" s="200"/>
      <c r="G148" s="200"/>
      <c r="H148" s="200"/>
      <c r="I148" s="200"/>
      <c r="J148" s="200"/>
      <c r="K148" s="200"/>
      <c r="L148" s="200"/>
      <c r="M148" s="278"/>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row>
    <row r="149" spans="1:51" ht="11.25">
      <c r="A149" s="277"/>
      <c r="B149" s="200"/>
      <c r="C149" s="200"/>
      <c r="D149" s="200"/>
      <c r="E149" s="200"/>
      <c r="F149" s="200"/>
      <c r="G149" s="200"/>
      <c r="H149" s="200"/>
      <c r="I149" s="200"/>
      <c r="J149" s="200"/>
      <c r="K149" s="200"/>
      <c r="L149" s="200"/>
      <c r="M149" s="278"/>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row>
    <row r="150" spans="1:51" ht="11.25">
      <c r="A150" s="277"/>
      <c r="B150" s="200"/>
      <c r="C150" s="200"/>
      <c r="D150" s="200"/>
      <c r="E150" s="200"/>
      <c r="F150" s="200"/>
      <c r="G150" s="200"/>
      <c r="H150" s="200"/>
      <c r="I150" s="200"/>
      <c r="J150" s="200"/>
      <c r="K150" s="200"/>
      <c r="L150" s="200"/>
      <c r="M150" s="278"/>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row>
    <row r="151" spans="1:51" ht="11.25">
      <c r="A151" s="277"/>
      <c r="B151" s="200"/>
      <c r="C151" s="200"/>
      <c r="D151" s="200"/>
      <c r="E151" s="200"/>
      <c r="F151" s="200"/>
      <c r="G151" s="200"/>
      <c r="H151" s="200"/>
      <c r="I151" s="200"/>
      <c r="J151" s="200"/>
      <c r="K151" s="200"/>
      <c r="L151" s="200"/>
      <c r="M151" s="278"/>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row>
    <row r="152" spans="1:51" ht="11.25">
      <c r="A152" s="277"/>
      <c r="B152" s="200"/>
      <c r="C152" s="200"/>
      <c r="D152" s="200"/>
      <c r="E152" s="200"/>
      <c r="F152" s="200"/>
      <c r="G152" s="200"/>
      <c r="H152" s="200"/>
      <c r="I152" s="200"/>
      <c r="J152" s="200"/>
      <c r="K152" s="200"/>
      <c r="L152" s="200"/>
      <c r="M152" s="278"/>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row>
    <row r="153" spans="1:51" ht="11.25">
      <c r="A153" s="277"/>
      <c r="B153" s="200"/>
      <c r="C153" s="200"/>
      <c r="D153" s="200"/>
      <c r="E153" s="200"/>
      <c r="F153" s="200"/>
      <c r="G153" s="200"/>
      <c r="H153" s="200"/>
      <c r="I153" s="200"/>
      <c r="J153" s="200"/>
      <c r="K153" s="200"/>
      <c r="L153" s="200"/>
      <c r="M153" s="278"/>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row>
    <row r="154" spans="1:51" ht="11.25">
      <c r="A154" s="277"/>
      <c r="B154" s="200"/>
      <c r="C154" s="200"/>
      <c r="D154" s="200"/>
      <c r="E154" s="200"/>
      <c r="F154" s="200"/>
      <c r="G154" s="200"/>
      <c r="H154" s="200"/>
      <c r="I154" s="200"/>
      <c r="J154" s="200"/>
      <c r="K154" s="200"/>
      <c r="L154" s="200"/>
      <c r="M154" s="278"/>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row>
    <row r="155" spans="1:51" ht="11.25">
      <c r="A155" s="277"/>
      <c r="B155" s="200"/>
      <c r="C155" s="200"/>
      <c r="D155" s="200"/>
      <c r="E155" s="200"/>
      <c r="F155" s="200"/>
      <c r="G155" s="200"/>
      <c r="H155" s="200"/>
      <c r="I155" s="200"/>
      <c r="J155" s="200"/>
      <c r="K155" s="200"/>
      <c r="L155" s="200"/>
      <c r="M155" s="278"/>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row>
    <row r="156" spans="14:51" ht="11.25">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row>
    <row r="157" spans="14:51" ht="11.25">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row>
    <row r="158" spans="14:51" ht="11.25">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row>
    <row r="159" spans="14:51" ht="11.25">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row>
    <row r="160" spans="14:51" ht="11.25">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row>
    <row r="161" spans="14:51" ht="11.25">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row>
    <row r="162" spans="14:51" ht="11.25">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row>
    <row r="163" spans="14:51" ht="11.25">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00"/>
      <c r="AW163" s="200"/>
      <c r="AX163" s="200"/>
      <c r="AY163" s="200"/>
    </row>
    <row r="164" spans="14:51" ht="11.25">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row>
    <row r="165" spans="14:51" ht="11.25">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0"/>
      <c r="AY165" s="200"/>
    </row>
    <row r="166" spans="14:51" ht="11.25">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row>
    <row r="167" spans="14:51" ht="11.25">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row>
    <row r="168" spans="14:51" ht="11.25">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row>
    <row r="169" spans="14:51" ht="11.25">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row>
    <row r="170" spans="14:51" ht="11.25">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row>
    <row r="171" spans="14:51" ht="11.25">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row>
    <row r="172" spans="14:51" ht="11.25">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0"/>
      <c r="AY172" s="200"/>
    </row>
    <row r="173" spans="14:51" ht="11.25">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0"/>
    </row>
    <row r="174" spans="14:51" ht="11.25">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row>
    <row r="175" spans="14:51" ht="11.25">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row>
    <row r="176" spans="14:51" ht="11.25">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row>
    <row r="177" spans="14:51" ht="11.25">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row>
    <row r="178" spans="14:51" ht="11.25">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row>
    <row r="179" spans="14:51" ht="11.25">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row>
    <row r="180" spans="14:51" ht="11.25">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row>
    <row r="181" spans="14:51" ht="11.25">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row>
    <row r="182" spans="14:51" ht="11.25">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row>
    <row r="183" spans="14:51" ht="11.25">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c r="AR183" s="200"/>
      <c r="AS183" s="200"/>
      <c r="AT183" s="200"/>
      <c r="AU183" s="200"/>
      <c r="AV183" s="200"/>
      <c r="AW183" s="200"/>
      <c r="AX183" s="200"/>
      <c r="AY183" s="200"/>
    </row>
    <row r="184" spans="14:51" ht="11.25">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c r="AR184" s="200"/>
      <c r="AS184" s="200"/>
      <c r="AT184" s="200"/>
      <c r="AU184" s="200"/>
      <c r="AV184" s="200"/>
      <c r="AW184" s="200"/>
      <c r="AX184" s="200"/>
      <c r="AY184" s="200"/>
    </row>
    <row r="185" spans="14:51" ht="11.25">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row>
    <row r="186" spans="14:51" ht="11.25">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row>
    <row r="187" spans="14:51" ht="11.25">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row>
    <row r="188" spans="14:51" ht="11.25">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row>
    <row r="189" spans="14:51" ht="11.25">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row>
    <row r="190" spans="14:51" ht="11.25">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row>
    <row r="191" spans="14:51" ht="11.25">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row>
    <row r="192" spans="14:51" ht="11.25">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row>
    <row r="193" spans="14:51" ht="11.25">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row>
    <row r="194" spans="14:51" ht="11.25">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row>
    <row r="195" spans="14:51" ht="11.25">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row>
    <row r="196" spans="14:51" ht="11.25">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c r="AS196" s="200"/>
      <c r="AT196" s="200"/>
      <c r="AU196" s="200"/>
      <c r="AV196" s="200"/>
      <c r="AW196" s="200"/>
      <c r="AX196" s="200"/>
      <c r="AY196" s="200"/>
    </row>
    <row r="197" spans="14:51" ht="11.25">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row>
    <row r="198" spans="14:51" ht="11.25">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row>
    <row r="199" spans="14:51" ht="11.25">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row>
    <row r="200" spans="14:51" ht="11.25">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0"/>
      <c r="AY200" s="200"/>
    </row>
    <row r="201" spans="14:51" ht="11.25">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row>
    <row r="202" spans="14:51" ht="11.25">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c r="AS202" s="200"/>
      <c r="AT202" s="200"/>
      <c r="AU202" s="200"/>
      <c r="AV202" s="200"/>
      <c r="AW202" s="200"/>
      <c r="AX202" s="200"/>
      <c r="AY202" s="200"/>
    </row>
    <row r="203" spans="14:51" ht="11.25">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row>
    <row r="204" spans="14:51" ht="11.25">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row>
    <row r="205" spans="14:51" ht="11.25">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row>
    <row r="206" spans="14:51" ht="11.25">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row>
    <row r="207" spans="14:51" ht="11.25">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row>
    <row r="208" spans="14:51" ht="11.25">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row>
    <row r="209" spans="14:51" ht="11.25">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row>
    <row r="210" spans="14:51" ht="11.25">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row>
    <row r="211" spans="14:51" ht="11.25">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row>
    <row r="212" spans="14:51" ht="11.25">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row>
    <row r="213" spans="14:51" ht="11.25">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row>
    <row r="214" spans="14:51" ht="11.25">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c r="AQ214" s="200"/>
      <c r="AR214" s="200"/>
      <c r="AS214" s="200"/>
      <c r="AT214" s="200"/>
      <c r="AU214" s="200"/>
      <c r="AV214" s="200"/>
      <c r="AW214" s="200"/>
      <c r="AX214" s="200"/>
      <c r="AY214" s="200"/>
    </row>
    <row r="215" spans="14:51" ht="11.25">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c r="AT215" s="200"/>
      <c r="AU215" s="200"/>
      <c r="AV215" s="200"/>
      <c r="AW215" s="200"/>
      <c r="AX215" s="200"/>
      <c r="AY215" s="200"/>
    </row>
    <row r="216" spans="14:51" ht="11.25">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row>
    <row r="217" spans="14:51" ht="11.25">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c r="AS217" s="200"/>
      <c r="AT217" s="200"/>
      <c r="AU217" s="200"/>
      <c r="AV217" s="200"/>
      <c r="AW217" s="200"/>
      <c r="AX217" s="200"/>
      <c r="AY217" s="200"/>
    </row>
    <row r="218" spans="14:51" ht="11.25">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row>
    <row r="219" spans="14:51" ht="11.25">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row>
    <row r="220" spans="14:51" ht="11.25">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c r="AS220" s="200"/>
      <c r="AT220" s="200"/>
      <c r="AU220" s="200"/>
      <c r="AV220" s="200"/>
      <c r="AW220" s="200"/>
      <c r="AX220" s="200"/>
      <c r="AY220" s="200"/>
    </row>
    <row r="221" spans="14:51" ht="11.25">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0"/>
      <c r="AV221" s="200"/>
      <c r="AW221" s="200"/>
      <c r="AX221" s="200"/>
      <c r="AY221" s="200"/>
    </row>
    <row r="222" spans="14:51" ht="11.25">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c r="AS222" s="200"/>
      <c r="AT222" s="200"/>
      <c r="AU222" s="200"/>
      <c r="AV222" s="200"/>
      <c r="AW222" s="200"/>
      <c r="AX222" s="200"/>
      <c r="AY222" s="200"/>
    </row>
    <row r="223" spans="14:51" ht="11.25">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row>
    <row r="224" spans="14:51" ht="11.25">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00"/>
      <c r="AL224" s="200"/>
      <c r="AM224" s="200"/>
      <c r="AN224" s="200"/>
      <c r="AO224" s="200"/>
      <c r="AP224" s="200"/>
      <c r="AQ224" s="200"/>
      <c r="AR224" s="200"/>
      <c r="AS224" s="200"/>
      <c r="AT224" s="200"/>
      <c r="AU224" s="200"/>
      <c r="AV224" s="200"/>
      <c r="AW224" s="200"/>
      <c r="AX224" s="200"/>
      <c r="AY224" s="200"/>
    </row>
    <row r="225" spans="14:51" ht="11.25">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c r="AI225" s="200"/>
      <c r="AJ225" s="200"/>
      <c r="AK225" s="200"/>
      <c r="AL225" s="200"/>
      <c r="AM225" s="200"/>
      <c r="AN225" s="200"/>
      <c r="AO225" s="200"/>
      <c r="AP225" s="200"/>
      <c r="AQ225" s="200"/>
      <c r="AR225" s="200"/>
      <c r="AS225" s="200"/>
      <c r="AT225" s="200"/>
      <c r="AU225" s="200"/>
      <c r="AV225" s="200"/>
      <c r="AW225" s="200"/>
      <c r="AX225" s="200"/>
      <c r="AY225" s="200"/>
    </row>
    <row r="226" spans="14:51" ht="11.25">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200"/>
      <c r="AO226" s="200"/>
      <c r="AP226" s="200"/>
      <c r="AQ226" s="200"/>
      <c r="AR226" s="200"/>
      <c r="AS226" s="200"/>
      <c r="AT226" s="200"/>
      <c r="AU226" s="200"/>
      <c r="AV226" s="200"/>
      <c r="AW226" s="200"/>
      <c r="AX226" s="200"/>
      <c r="AY226" s="200"/>
    </row>
    <row r="227" spans="14:51" ht="11.25">
      <c r="N227" s="200"/>
      <c r="O227" s="200"/>
      <c r="P227" s="200"/>
      <c r="Q227" s="200"/>
      <c r="R227" s="200"/>
      <c r="S227" s="200"/>
      <c r="T227" s="200"/>
      <c r="U227" s="200"/>
      <c r="V227" s="200"/>
      <c r="W227" s="200"/>
      <c r="X227" s="200"/>
      <c r="Y227" s="200"/>
      <c r="Z227" s="200"/>
      <c r="AA227" s="200"/>
      <c r="AB227" s="200"/>
      <c r="AC227" s="200"/>
      <c r="AD227" s="200"/>
      <c r="AE227" s="200"/>
      <c r="AF227" s="200"/>
      <c r="AG227" s="200"/>
      <c r="AH227" s="200"/>
      <c r="AI227" s="200"/>
      <c r="AJ227" s="200"/>
      <c r="AK227" s="200"/>
      <c r="AL227" s="200"/>
      <c r="AM227" s="200"/>
      <c r="AN227" s="200"/>
      <c r="AO227" s="200"/>
      <c r="AP227" s="200"/>
      <c r="AQ227" s="200"/>
      <c r="AR227" s="200"/>
      <c r="AS227" s="200"/>
      <c r="AT227" s="200"/>
      <c r="AU227" s="200"/>
      <c r="AV227" s="200"/>
      <c r="AW227" s="200"/>
      <c r="AX227" s="200"/>
      <c r="AY227" s="200"/>
    </row>
    <row r="228" spans="14:51" ht="11.25">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0"/>
      <c r="AL228" s="200"/>
      <c r="AM228" s="200"/>
      <c r="AN228" s="200"/>
      <c r="AO228" s="200"/>
      <c r="AP228" s="200"/>
      <c r="AQ228" s="200"/>
      <c r="AR228" s="200"/>
      <c r="AS228" s="200"/>
      <c r="AT228" s="200"/>
      <c r="AU228" s="200"/>
      <c r="AV228" s="200"/>
      <c r="AW228" s="200"/>
      <c r="AX228" s="200"/>
      <c r="AY228" s="200"/>
    </row>
    <row r="229" spans="14:51" ht="11.25">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200"/>
      <c r="AM229" s="200"/>
      <c r="AN229" s="200"/>
      <c r="AO229" s="200"/>
      <c r="AP229" s="200"/>
      <c r="AQ229" s="200"/>
      <c r="AR229" s="200"/>
      <c r="AS229" s="200"/>
      <c r="AT229" s="200"/>
      <c r="AU229" s="200"/>
      <c r="AV229" s="200"/>
      <c r="AW229" s="200"/>
      <c r="AX229" s="200"/>
      <c r="AY229" s="200"/>
    </row>
    <row r="230" spans="14:51" ht="11.25">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0"/>
      <c r="AL230" s="200"/>
      <c r="AM230" s="200"/>
      <c r="AN230" s="200"/>
      <c r="AO230" s="200"/>
      <c r="AP230" s="200"/>
      <c r="AQ230" s="200"/>
      <c r="AR230" s="200"/>
      <c r="AS230" s="200"/>
      <c r="AT230" s="200"/>
      <c r="AU230" s="200"/>
      <c r="AV230" s="200"/>
      <c r="AW230" s="200"/>
      <c r="AX230" s="200"/>
      <c r="AY230" s="200"/>
    </row>
    <row r="231" spans="14:51" ht="11.25">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row>
    <row r="232" spans="14:51" ht="11.25">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row>
    <row r="233" spans="14:51" ht="11.25">
      <c r="N233" s="200"/>
      <c r="O233" s="200"/>
      <c r="P233" s="200"/>
      <c r="Q233" s="200"/>
      <c r="R233" s="200"/>
      <c r="S233" s="200"/>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row>
    <row r="234" spans="14:51" ht="11.25">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row>
    <row r="235" spans="14:51" ht="11.25">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row>
    <row r="236" spans="14:51" ht="11.25">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0"/>
      <c r="AL236" s="200"/>
      <c r="AM236" s="200"/>
      <c r="AN236" s="200"/>
      <c r="AO236" s="200"/>
      <c r="AP236" s="200"/>
      <c r="AQ236" s="200"/>
      <c r="AR236" s="200"/>
      <c r="AS236" s="200"/>
      <c r="AT236" s="200"/>
      <c r="AU236" s="200"/>
      <c r="AV236" s="200"/>
      <c r="AW236" s="200"/>
      <c r="AX236" s="200"/>
      <c r="AY236" s="200"/>
    </row>
    <row r="237" spans="14:51" ht="11.25">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row>
    <row r="238" spans="14:51" ht="11.25">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row>
    <row r="239" spans="14:51" ht="11.25">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200"/>
      <c r="AO239" s="200"/>
      <c r="AP239" s="200"/>
      <c r="AQ239" s="200"/>
      <c r="AR239" s="200"/>
      <c r="AS239" s="200"/>
      <c r="AT239" s="200"/>
      <c r="AU239" s="200"/>
      <c r="AV239" s="200"/>
      <c r="AW239" s="200"/>
      <c r="AX239" s="200"/>
      <c r="AY239" s="200"/>
    </row>
    <row r="240" spans="14:51" ht="11.25">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0"/>
      <c r="AY240" s="200"/>
    </row>
    <row r="241" spans="14:51" ht="11.25">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row>
    <row r="242" spans="14:51" ht="11.25">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0"/>
      <c r="AL242" s="200"/>
      <c r="AM242" s="200"/>
      <c r="AN242" s="200"/>
      <c r="AO242" s="200"/>
      <c r="AP242" s="200"/>
      <c r="AQ242" s="200"/>
      <c r="AR242" s="200"/>
      <c r="AS242" s="200"/>
      <c r="AT242" s="200"/>
      <c r="AU242" s="200"/>
      <c r="AV242" s="200"/>
      <c r="AW242" s="200"/>
      <c r="AX242" s="200"/>
      <c r="AY242" s="200"/>
    </row>
    <row r="243" spans="14:51" ht="11.25">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0"/>
      <c r="AS243" s="200"/>
      <c r="AT243" s="200"/>
      <c r="AU243" s="200"/>
      <c r="AV243" s="200"/>
      <c r="AW243" s="200"/>
      <c r="AX243" s="200"/>
      <c r="AY243" s="200"/>
    </row>
    <row r="244" spans="14:51" ht="11.25">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00"/>
      <c r="AW244" s="200"/>
      <c r="AX244" s="200"/>
      <c r="AY244" s="200"/>
    </row>
    <row r="245" spans="14:51" ht="11.25">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row>
    <row r="246" spans="14:51" ht="11.25">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row>
    <row r="247" spans="14:51" ht="11.25">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row>
    <row r="248" spans="14:51" ht="11.25">
      <c r="N248" s="200"/>
      <c r="O248" s="200"/>
      <c r="P248" s="200"/>
      <c r="Q248" s="200"/>
      <c r="R248" s="200"/>
      <c r="S248" s="200"/>
      <c r="T248" s="200"/>
      <c r="U248" s="200"/>
      <c r="V248" s="200"/>
      <c r="W248" s="200"/>
      <c r="X248" s="200"/>
      <c r="Y248" s="200"/>
      <c r="Z248" s="200"/>
      <c r="AA248" s="200"/>
      <c r="AB248" s="200"/>
      <c r="AC248" s="200"/>
      <c r="AD248" s="200"/>
      <c r="AE248" s="200"/>
      <c r="AF248" s="200"/>
      <c r="AG248" s="200"/>
      <c r="AH248" s="200"/>
      <c r="AI248" s="200"/>
      <c r="AJ248" s="200"/>
      <c r="AK248" s="200"/>
      <c r="AL248" s="200"/>
      <c r="AM248" s="200"/>
      <c r="AN248" s="200"/>
      <c r="AO248" s="200"/>
      <c r="AP248" s="200"/>
      <c r="AQ248" s="200"/>
      <c r="AR248" s="200"/>
      <c r="AS248" s="200"/>
      <c r="AT248" s="200"/>
      <c r="AU248" s="200"/>
      <c r="AV248" s="200"/>
      <c r="AW248" s="200"/>
      <c r="AX248" s="200"/>
      <c r="AY248" s="200"/>
    </row>
    <row r="249" spans="14:51" ht="11.25">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200"/>
      <c r="AY249" s="200"/>
    </row>
    <row r="250" spans="14:51" ht="11.25">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0"/>
      <c r="AY250" s="200"/>
    </row>
    <row r="251" spans="14:51" ht="11.25">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row>
    <row r="252" spans="14:51" ht="11.25">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0"/>
      <c r="AL252" s="200"/>
      <c r="AM252" s="200"/>
      <c r="AN252" s="200"/>
      <c r="AO252" s="200"/>
      <c r="AP252" s="200"/>
      <c r="AQ252" s="200"/>
      <c r="AR252" s="200"/>
      <c r="AS252" s="200"/>
      <c r="AT252" s="200"/>
      <c r="AU252" s="200"/>
      <c r="AV252" s="200"/>
      <c r="AW252" s="200"/>
      <c r="AX252" s="200"/>
      <c r="AY252" s="200"/>
    </row>
    <row r="253" spans="14:51" ht="11.25">
      <c r="N253" s="200"/>
      <c r="O253" s="200"/>
      <c r="P253" s="200"/>
      <c r="Q253" s="200"/>
      <c r="R253" s="200"/>
      <c r="S253" s="200"/>
      <c r="T253" s="200"/>
      <c r="U253" s="200"/>
      <c r="V253" s="200"/>
      <c r="W253" s="200"/>
      <c r="X253" s="200"/>
      <c r="Y253" s="200"/>
      <c r="Z253" s="200"/>
      <c r="AA253" s="200"/>
      <c r="AB253" s="200"/>
      <c r="AC253" s="200"/>
      <c r="AD253" s="200"/>
      <c r="AE253" s="200"/>
      <c r="AF253" s="200"/>
      <c r="AG253" s="200"/>
      <c r="AH253" s="200"/>
      <c r="AI253" s="200"/>
      <c r="AJ253" s="200"/>
      <c r="AK253" s="200"/>
      <c r="AL253" s="200"/>
      <c r="AM253" s="200"/>
      <c r="AN253" s="200"/>
      <c r="AO253" s="200"/>
      <c r="AP253" s="200"/>
      <c r="AQ253" s="200"/>
      <c r="AR253" s="200"/>
      <c r="AS253" s="200"/>
      <c r="AT253" s="200"/>
      <c r="AU253" s="200"/>
      <c r="AV253" s="200"/>
      <c r="AW253" s="200"/>
      <c r="AX253" s="200"/>
      <c r="AY253" s="200"/>
    </row>
    <row r="254" spans="14:51" ht="11.25">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0"/>
      <c r="AL254" s="200"/>
      <c r="AM254" s="200"/>
      <c r="AN254" s="200"/>
      <c r="AO254" s="200"/>
      <c r="AP254" s="200"/>
      <c r="AQ254" s="200"/>
      <c r="AR254" s="200"/>
      <c r="AS254" s="200"/>
      <c r="AT254" s="200"/>
      <c r="AU254" s="200"/>
      <c r="AV254" s="200"/>
      <c r="AW254" s="200"/>
      <c r="AX254" s="200"/>
      <c r="AY254" s="200"/>
    </row>
    <row r="255" spans="14:51" ht="11.25">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row>
    <row r="256" spans="14:51" ht="11.25">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0"/>
      <c r="AJ256" s="200"/>
      <c r="AK256" s="200"/>
      <c r="AL256" s="200"/>
      <c r="AM256" s="200"/>
      <c r="AN256" s="200"/>
      <c r="AO256" s="200"/>
      <c r="AP256" s="200"/>
      <c r="AQ256" s="200"/>
      <c r="AR256" s="200"/>
      <c r="AS256" s="200"/>
      <c r="AT256" s="200"/>
      <c r="AU256" s="200"/>
      <c r="AV256" s="200"/>
      <c r="AW256" s="200"/>
      <c r="AX256" s="200"/>
      <c r="AY256" s="200"/>
    </row>
    <row r="257" spans="14:51" ht="11.25">
      <c r="N257" s="200"/>
      <c r="O257" s="200"/>
      <c r="P257" s="200"/>
      <c r="Q257" s="200"/>
      <c r="R257" s="200"/>
      <c r="S257" s="200"/>
      <c r="T257" s="200"/>
      <c r="U257" s="200"/>
      <c r="V257" s="200"/>
      <c r="W257" s="200"/>
      <c r="X257" s="200"/>
      <c r="Y257" s="200"/>
      <c r="Z257" s="200"/>
      <c r="AA257" s="200"/>
      <c r="AB257" s="200"/>
      <c r="AC257" s="200"/>
      <c r="AD257" s="200"/>
      <c r="AE257" s="200"/>
      <c r="AF257" s="200"/>
      <c r="AG257" s="200"/>
      <c r="AH257" s="200"/>
      <c r="AI257" s="200"/>
      <c r="AJ257" s="200"/>
      <c r="AK257" s="200"/>
      <c r="AL257" s="200"/>
      <c r="AM257" s="200"/>
      <c r="AN257" s="200"/>
      <c r="AO257" s="200"/>
      <c r="AP257" s="200"/>
      <c r="AQ257" s="200"/>
      <c r="AR257" s="200"/>
      <c r="AS257" s="200"/>
      <c r="AT257" s="200"/>
      <c r="AU257" s="200"/>
      <c r="AV257" s="200"/>
      <c r="AW257" s="200"/>
      <c r="AX257" s="200"/>
      <c r="AY257" s="200"/>
    </row>
    <row r="258" spans="14:51" ht="11.25">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0"/>
      <c r="AL258" s="200"/>
      <c r="AM258" s="200"/>
      <c r="AN258" s="200"/>
      <c r="AO258" s="200"/>
      <c r="AP258" s="200"/>
      <c r="AQ258" s="200"/>
      <c r="AR258" s="200"/>
      <c r="AS258" s="200"/>
      <c r="AT258" s="200"/>
      <c r="AU258" s="200"/>
      <c r="AV258" s="200"/>
      <c r="AW258" s="200"/>
      <c r="AX258" s="200"/>
      <c r="AY258" s="200"/>
    </row>
    <row r="259" spans="14:51" ht="11.25">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0"/>
      <c r="AL259" s="200"/>
      <c r="AM259" s="200"/>
      <c r="AN259" s="200"/>
      <c r="AO259" s="200"/>
      <c r="AP259" s="200"/>
      <c r="AQ259" s="200"/>
      <c r="AR259" s="200"/>
      <c r="AS259" s="200"/>
      <c r="AT259" s="200"/>
      <c r="AU259" s="200"/>
      <c r="AV259" s="200"/>
      <c r="AW259" s="200"/>
      <c r="AX259" s="200"/>
      <c r="AY259" s="200"/>
    </row>
    <row r="260" spans="14:51" ht="11.25">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0"/>
      <c r="AL260" s="200"/>
      <c r="AM260" s="200"/>
      <c r="AN260" s="200"/>
      <c r="AO260" s="200"/>
      <c r="AP260" s="200"/>
      <c r="AQ260" s="200"/>
      <c r="AR260" s="200"/>
      <c r="AS260" s="200"/>
      <c r="AT260" s="200"/>
      <c r="AU260" s="200"/>
      <c r="AV260" s="200"/>
      <c r="AW260" s="200"/>
      <c r="AX260" s="200"/>
      <c r="AY260" s="200"/>
    </row>
    <row r="261" spans="14:51" ht="11.25">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0"/>
      <c r="AK261" s="200"/>
      <c r="AL261" s="200"/>
      <c r="AM261" s="200"/>
      <c r="AN261" s="200"/>
      <c r="AO261" s="200"/>
      <c r="AP261" s="200"/>
      <c r="AQ261" s="200"/>
      <c r="AR261" s="200"/>
      <c r="AS261" s="200"/>
      <c r="AT261" s="200"/>
      <c r="AU261" s="200"/>
      <c r="AV261" s="200"/>
      <c r="AW261" s="200"/>
      <c r="AX261" s="200"/>
      <c r="AY261" s="200"/>
    </row>
    <row r="262" spans="14:51" ht="11.25">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row>
    <row r="263" spans="14:51" ht="11.25">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row>
    <row r="264" spans="14:51" ht="11.25">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row>
    <row r="265" spans="14:51" ht="11.25">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0"/>
      <c r="AL265" s="200"/>
      <c r="AM265" s="200"/>
      <c r="AN265" s="200"/>
      <c r="AO265" s="200"/>
      <c r="AP265" s="200"/>
      <c r="AQ265" s="200"/>
      <c r="AR265" s="200"/>
      <c r="AS265" s="200"/>
      <c r="AT265" s="200"/>
      <c r="AU265" s="200"/>
      <c r="AV265" s="200"/>
      <c r="AW265" s="200"/>
      <c r="AX265" s="200"/>
      <c r="AY265" s="200"/>
    </row>
    <row r="266" spans="14:51" ht="11.25">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row>
    <row r="267" spans="14:51" ht="11.25">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200"/>
      <c r="AL267" s="200"/>
      <c r="AM267" s="200"/>
      <c r="AN267" s="200"/>
      <c r="AO267" s="200"/>
      <c r="AP267" s="200"/>
      <c r="AQ267" s="200"/>
      <c r="AR267" s="200"/>
      <c r="AS267" s="200"/>
      <c r="AT267" s="200"/>
      <c r="AU267" s="200"/>
      <c r="AV267" s="200"/>
      <c r="AW267" s="200"/>
      <c r="AX267" s="200"/>
      <c r="AY267" s="200"/>
    </row>
    <row r="268" spans="14:51" ht="11.25">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0"/>
      <c r="AL268" s="200"/>
      <c r="AM268" s="200"/>
      <c r="AN268" s="200"/>
      <c r="AO268" s="200"/>
      <c r="AP268" s="200"/>
      <c r="AQ268" s="200"/>
      <c r="AR268" s="200"/>
      <c r="AS268" s="200"/>
      <c r="AT268" s="200"/>
      <c r="AU268" s="200"/>
      <c r="AV268" s="200"/>
      <c r="AW268" s="200"/>
      <c r="AX268" s="200"/>
      <c r="AY268" s="200"/>
    </row>
    <row r="269" spans="14:51" ht="11.25">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row>
    <row r="270" spans="14:51" ht="11.25">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row>
    <row r="271" spans="14:51" ht="11.25">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0"/>
      <c r="AL271" s="200"/>
      <c r="AM271" s="200"/>
      <c r="AN271" s="200"/>
      <c r="AO271" s="200"/>
      <c r="AP271" s="200"/>
      <c r="AQ271" s="200"/>
      <c r="AR271" s="200"/>
      <c r="AS271" s="200"/>
      <c r="AT271" s="200"/>
      <c r="AU271" s="200"/>
      <c r="AV271" s="200"/>
      <c r="AW271" s="200"/>
      <c r="AX271" s="200"/>
      <c r="AY271" s="200"/>
    </row>
    <row r="272" spans="14:51" ht="11.25">
      <c r="N272" s="200"/>
      <c r="O272" s="200"/>
      <c r="P272" s="200"/>
      <c r="Q272" s="200"/>
      <c r="R272" s="200"/>
      <c r="S272" s="200"/>
      <c r="T272" s="200"/>
      <c r="U272" s="200"/>
      <c r="V272" s="200"/>
      <c r="W272" s="200"/>
      <c r="X272" s="200"/>
      <c r="Y272" s="200"/>
      <c r="Z272" s="200"/>
      <c r="AA272" s="200"/>
      <c r="AB272" s="200"/>
      <c r="AC272" s="200"/>
      <c r="AD272" s="200"/>
      <c r="AE272" s="200"/>
      <c r="AF272" s="200"/>
      <c r="AG272" s="200"/>
      <c r="AH272" s="200"/>
      <c r="AI272" s="200"/>
      <c r="AJ272" s="200"/>
      <c r="AK272" s="200"/>
      <c r="AL272" s="200"/>
      <c r="AM272" s="200"/>
      <c r="AN272" s="200"/>
      <c r="AO272" s="200"/>
      <c r="AP272" s="200"/>
      <c r="AQ272" s="200"/>
      <c r="AR272" s="200"/>
      <c r="AS272" s="200"/>
      <c r="AT272" s="200"/>
      <c r="AU272" s="200"/>
      <c r="AV272" s="200"/>
      <c r="AW272" s="200"/>
      <c r="AX272" s="200"/>
      <c r="AY272" s="200"/>
    </row>
    <row r="273" spans="14:51" ht="11.25">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0"/>
      <c r="AL273" s="200"/>
      <c r="AM273" s="200"/>
      <c r="AN273" s="200"/>
      <c r="AO273" s="200"/>
      <c r="AP273" s="200"/>
      <c r="AQ273" s="200"/>
      <c r="AR273" s="200"/>
      <c r="AS273" s="200"/>
      <c r="AT273" s="200"/>
      <c r="AU273" s="200"/>
      <c r="AV273" s="200"/>
      <c r="AW273" s="200"/>
      <c r="AX273" s="200"/>
      <c r="AY273" s="200"/>
    </row>
    <row r="274" spans="14:51" ht="11.25">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c r="AR274" s="200"/>
      <c r="AS274" s="200"/>
      <c r="AT274" s="200"/>
      <c r="AU274" s="200"/>
      <c r="AV274" s="200"/>
      <c r="AW274" s="200"/>
      <c r="AX274" s="200"/>
      <c r="AY274" s="200"/>
    </row>
    <row r="275" spans="14:51" ht="11.25">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c r="AR275" s="200"/>
      <c r="AS275" s="200"/>
      <c r="AT275" s="200"/>
      <c r="AU275" s="200"/>
      <c r="AV275" s="200"/>
      <c r="AW275" s="200"/>
      <c r="AX275" s="200"/>
      <c r="AY275" s="200"/>
    </row>
    <row r="276" spans="14:51" ht="11.25">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0"/>
      <c r="AY276" s="200"/>
    </row>
    <row r="277" spans="14:51" ht="11.25">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0"/>
      <c r="AL277" s="200"/>
      <c r="AM277" s="200"/>
      <c r="AN277" s="200"/>
      <c r="AO277" s="200"/>
      <c r="AP277" s="200"/>
      <c r="AQ277" s="200"/>
      <c r="AR277" s="200"/>
      <c r="AS277" s="200"/>
      <c r="AT277" s="200"/>
      <c r="AU277" s="200"/>
      <c r="AV277" s="200"/>
      <c r="AW277" s="200"/>
      <c r="AX277" s="200"/>
      <c r="AY277" s="200"/>
    </row>
    <row r="278" spans="14:51" ht="11.25">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0"/>
      <c r="AY278" s="200"/>
    </row>
    <row r="279" spans="14:51" ht="11.25">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0"/>
      <c r="AL279" s="200"/>
      <c r="AM279" s="200"/>
      <c r="AN279" s="200"/>
      <c r="AO279" s="200"/>
      <c r="AP279" s="200"/>
      <c r="AQ279" s="200"/>
      <c r="AR279" s="200"/>
      <c r="AS279" s="200"/>
      <c r="AT279" s="200"/>
      <c r="AU279" s="200"/>
      <c r="AV279" s="200"/>
      <c r="AW279" s="200"/>
      <c r="AX279" s="200"/>
      <c r="AY279" s="200"/>
    </row>
    <row r="280" spans="14:51" ht="11.25">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0"/>
      <c r="AL280" s="200"/>
      <c r="AM280" s="200"/>
      <c r="AN280" s="200"/>
      <c r="AO280" s="200"/>
      <c r="AP280" s="200"/>
      <c r="AQ280" s="200"/>
      <c r="AR280" s="200"/>
      <c r="AS280" s="200"/>
      <c r="AT280" s="200"/>
      <c r="AU280" s="200"/>
      <c r="AV280" s="200"/>
      <c r="AW280" s="200"/>
      <c r="AX280" s="200"/>
      <c r="AY280" s="200"/>
    </row>
    <row r="281" spans="14:51" ht="11.25">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AQ281" s="200"/>
      <c r="AR281" s="200"/>
      <c r="AS281" s="200"/>
      <c r="AT281" s="200"/>
      <c r="AU281" s="200"/>
      <c r="AV281" s="200"/>
      <c r="AW281" s="200"/>
      <c r="AX281" s="200"/>
      <c r="AY281" s="200"/>
    </row>
    <row r="282" spans="14:51" ht="11.25">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0"/>
      <c r="AL282" s="200"/>
      <c r="AM282" s="200"/>
      <c r="AN282" s="200"/>
      <c r="AO282" s="200"/>
      <c r="AP282" s="200"/>
      <c r="AQ282" s="200"/>
      <c r="AR282" s="200"/>
      <c r="AS282" s="200"/>
      <c r="AT282" s="200"/>
      <c r="AU282" s="200"/>
      <c r="AV282" s="200"/>
      <c r="AW282" s="200"/>
      <c r="AX282" s="200"/>
      <c r="AY282" s="200"/>
    </row>
    <row r="283" spans="14:51" ht="11.25">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0"/>
      <c r="AL283" s="200"/>
      <c r="AM283" s="200"/>
      <c r="AN283" s="200"/>
      <c r="AO283" s="200"/>
      <c r="AP283" s="200"/>
      <c r="AQ283" s="200"/>
      <c r="AR283" s="200"/>
      <c r="AS283" s="200"/>
      <c r="AT283" s="200"/>
      <c r="AU283" s="200"/>
      <c r="AV283" s="200"/>
      <c r="AW283" s="200"/>
      <c r="AX283" s="200"/>
      <c r="AY283" s="200"/>
    </row>
    <row r="284" spans="14:51" ht="11.25">
      <c r="N284" s="200"/>
      <c r="O284" s="200"/>
      <c r="P284" s="200"/>
      <c r="Q284" s="200"/>
      <c r="R284" s="200"/>
      <c r="S284" s="200"/>
      <c r="T284" s="200"/>
      <c r="U284" s="200"/>
      <c r="V284" s="200"/>
      <c r="W284" s="200"/>
      <c r="X284" s="200"/>
      <c r="Y284" s="200"/>
      <c r="Z284" s="200"/>
      <c r="AA284" s="200"/>
      <c r="AB284" s="200"/>
      <c r="AC284" s="200"/>
      <c r="AD284" s="200"/>
      <c r="AE284" s="200"/>
      <c r="AF284" s="200"/>
      <c r="AG284" s="200"/>
      <c r="AH284" s="200"/>
      <c r="AI284" s="200"/>
      <c r="AJ284" s="200"/>
      <c r="AK284" s="200"/>
      <c r="AL284" s="200"/>
      <c r="AM284" s="200"/>
      <c r="AN284" s="200"/>
      <c r="AO284" s="200"/>
      <c r="AP284" s="200"/>
      <c r="AQ284" s="200"/>
      <c r="AR284" s="200"/>
      <c r="AS284" s="200"/>
      <c r="AT284" s="200"/>
      <c r="AU284" s="200"/>
      <c r="AV284" s="200"/>
      <c r="AW284" s="200"/>
      <c r="AX284" s="200"/>
      <c r="AY284" s="200"/>
    </row>
    <row r="285" spans="14:51" ht="11.25">
      <c r="N285" s="200"/>
      <c r="O285" s="200"/>
      <c r="P285" s="200"/>
      <c r="Q285" s="200"/>
      <c r="R285" s="200"/>
      <c r="S285" s="200"/>
      <c r="T285" s="200"/>
      <c r="U285" s="200"/>
      <c r="V285" s="200"/>
      <c r="W285" s="200"/>
      <c r="X285" s="200"/>
      <c r="Y285" s="200"/>
      <c r="Z285" s="200"/>
      <c r="AA285" s="200"/>
      <c r="AB285" s="200"/>
      <c r="AC285" s="200"/>
      <c r="AD285" s="200"/>
      <c r="AE285" s="200"/>
      <c r="AF285" s="200"/>
      <c r="AG285" s="200"/>
      <c r="AH285" s="200"/>
      <c r="AI285" s="200"/>
      <c r="AJ285" s="200"/>
      <c r="AK285" s="200"/>
      <c r="AL285" s="200"/>
      <c r="AM285" s="200"/>
      <c r="AN285" s="200"/>
      <c r="AO285" s="200"/>
      <c r="AP285" s="200"/>
      <c r="AQ285" s="200"/>
      <c r="AR285" s="200"/>
      <c r="AS285" s="200"/>
      <c r="AT285" s="200"/>
      <c r="AU285" s="200"/>
      <c r="AV285" s="200"/>
      <c r="AW285" s="200"/>
      <c r="AX285" s="200"/>
      <c r="AY285" s="200"/>
    </row>
    <row r="286" spans="14:51" ht="11.25">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200"/>
      <c r="AJ286" s="200"/>
      <c r="AK286" s="200"/>
      <c r="AL286" s="200"/>
      <c r="AM286" s="200"/>
      <c r="AN286" s="200"/>
      <c r="AO286" s="200"/>
      <c r="AP286" s="200"/>
      <c r="AQ286" s="200"/>
      <c r="AR286" s="200"/>
      <c r="AS286" s="200"/>
      <c r="AT286" s="200"/>
      <c r="AU286" s="200"/>
      <c r="AV286" s="200"/>
      <c r="AW286" s="200"/>
      <c r="AX286" s="200"/>
      <c r="AY286" s="200"/>
    </row>
    <row r="287" spans="14:51" ht="11.25">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row>
    <row r="288" spans="14:51" ht="11.25">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0"/>
      <c r="AL288" s="200"/>
      <c r="AM288" s="200"/>
      <c r="AN288" s="200"/>
      <c r="AO288" s="200"/>
      <c r="AP288" s="200"/>
      <c r="AQ288" s="200"/>
      <c r="AR288" s="200"/>
      <c r="AS288" s="200"/>
      <c r="AT288" s="200"/>
      <c r="AU288" s="200"/>
      <c r="AV288" s="200"/>
      <c r="AW288" s="200"/>
      <c r="AX288" s="200"/>
      <c r="AY288" s="200"/>
    </row>
    <row r="289" spans="14:51" ht="11.25">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200"/>
      <c r="AJ289" s="200"/>
      <c r="AK289" s="200"/>
      <c r="AL289" s="200"/>
      <c r="AM289" s="200"/>
      <c r="AN289" s="200"/>
      <c r="AO289" s="200"/>
      <c r="AP289" s="200"/>
      <c r="AQ289" s="200"/>
      <c r="AR289" s="200"/>
      <c r="AS289" s="200"/>
      <c r="AT289" s="200"/>
      <c r="AU289" s="200"/>
      <c r="AV289" s="200"/>
      <c r="AW289" s="200"/>
      <c r="AX289" s="200"/>
      <c r="AY289" s="200"/>
    </row>
    <row r="290" spans="14:51" ht="11.25">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0"/>
      <c r="AL290" s="200"/>
      <c r="AM290" s="200"/>
      <c r="AN290" s="200"/>
      <c r="AO290" s="200"/>
      <c r="AP290" s="200"/>
      <c r="AQ290" s="200"/>
      <c r="AR290" s="200"/>
      <c r="AS290" s="200"/>
      <c r="AT290" s="200"/>
      <c r="AU290" s="200"/>
      <c r="AV290" s="200"/>
      <c r="AW290" s="200"/>
      <c r="AX290" s="200"/>
      <c r="AY290" s="200"/>
    </row>
    <row r="291" spans="14:51" ht="11.25">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0"/>
      <c r="AY291" s="200"/>
    </row>
    <row r="292" spans="14:51" ht="11.25">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0"/>
      <c r="AY292" s="200"/>
    </row>
    <row r="293" spans="14:51" ht="11.25">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0"/>
      <c r="AL293" s="200"/>
      <c r="AM293" s="200"/>
      <c r="AN293" s="200"/>
      <c r="AO293" s="200"/>
      <c r="AP293" s="200"/>
      <c r="AQ293" s="200"/>
      <c r="AR293" s="200"/>
      <c r="AS293" s="200"/>
      <c r="AT293" s="200"/>
      <c r="AU293" s="200"/>
      <c r="AV293" s="200"/>
      <c r="AW293" s="200"/>
      <c r="AX293" s="200"/>
      <c r="AY293" s="200"/>
    </row>
    <row r="294" spans="14:51" ht="11.25">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0"/>
      <c r="AL294" s="200"/>
      <c r="AM294" s="200"/>
      <c r="AN294" s="200"/>
      <c r="AO294" s="200"/>
      <c r="AP294" s="200"/>
      <c r="AQ294" s="200"/>
      <c r="AR294" s="200"/>
      <c r="AS294" s="200"/>
      <c r="AT294" s="200"/>
      <c r="AU294" s="200"/>
      <c r="AV294" s="200"/>
      <c r="AW294" s="200"/>
      <c r="AX294" s="200"/>
      <c r="AY294" s="200"/>
    </row>
    <row r="295" spans="14:51" ht="11.25">
      <c r="N295" s="200"/>
      <c r="O295" s="200"/>
      <c r="P295" s="200"/>
      <c r="Q295" s="200"/>
      <c r="R295" s="200"/>
      <c r="S295" s="200"/>
      <c r="T295" s="200"/>
      <c r="U295" s="200"/>
      <c r="V295" s="200"/>
      <c r="W295" s="200"/>
      <c r="X295" s="200"/>
      <c r="Y295" s="200"/>
      <c r="Z295" s="200"/>
      <c r="AA295" s="200"/>
      <c r="AB295" s="200"/>
      <c r="AC295" s="200"/>
      <c r="AD295" s="200"/>
      <c r="AE295" s="200"/>
      <c r="AF295" s="200"/>
      <c r="AG295" s="200"/>
      <c r="AH295" s="200"/>
      <c r="AI295" s="200"/>
      <c r="AJ295" s="200"/>
      <c r="AK295" s="200"/>
      <c r="AL295" s="200"/>
      <c r="AM295" s="200"/>
      <c r="AN295" s="200"/>
      <c r="AO295" s="200"/>
      <c r="AP295" s="200"/>
      <c r="AQ295" s="200"/>
      <c r="AR295" s="200"/>
      <c r="AS295" s="200"/>
      <c r="AT295" s="200"/>
      <c r="AU295" s="200"/>
      <c r="AV295" s="200"/>
      <c r="AW295" s="200"/>
      <c r="AX295" s="200"/>
      <c r="AY295" s="200"/>
    </row>
    <row r="296" spans="14:51" ht="11.25">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0"/>
      <c r="AI296" s="200"/>
      <c r="AJ296" s="200"/>
      <c r="AK296" s="200"/>
      <c r="AL296" s="200"/>
      <c r="AM296" s="200"/>
      <c r="AN296" s="200"/>
      <c r="AO296" s="200"/>
      <c r="AP296" s="200"/>
      <c r="AQ296" s="200"/>
      <c r="AR296" s="200"/>
      <c r="AS296" s="200"/>
      <c r="AT296" s="200"/>
      <c r="AU296" s="200"/>
      <c r="AV296" s="200"/>
      <c r="AW296" s="200"/>
      <c r="AX296" s="200"/>
      <c r="AY296" s="200"/>
    </row>
    <row r="297" spans="14:51" ht="11.25">
      <c r="N297" s="200"/>
      <c r="O297" s="200"/>
      <c r="P297" s="200"/>
      <c r="Q297" s="200"/>
      <c r="R297" s="200"/>
      <c r="S297" s="200"/>
      <c r="T297" s="200"/>
      <c r="U297" s="200"/>
      <c r="V297" s="200"/>
      <c r="W297" s="200"/>
      <c r="X297" s="200"/>
      <c r="Y297" s="200"/>
      <c r="Z297" s="200"/>
      <c r="AA297" s="200"/>
      <c r="AB297" s="200"/>
      <c r="AC297" s="200"/>
      <c r="AD297" s="200"/>
      <c r="AE297" s="200"/>
      <c r="AF297" s="200"/>
      <c r="AG297" s="200"/>
      <c r="AH297" s="200"/>
      <c r="AI297" s="200"/>
      <c r="AJ297" s="200"/>
      <c r="AK297" s="200"/>
      <c r="AL297" s="200"/>
      <c r="AM297" s="200"/>
      <c r="AN297" s="200"/>
      <c r="AO297" s="200"/>
      <c r="AP297" s="200"/>
      <c r="AQ297" s="200"/>
      <c r="AR297" s="200"/>
      <c r="AS297" s="200"/>
      <c r="AT297" s="200"/>
      <c r="AU297" s="200"/>
      <c r="AV297" s="200"/>
      <c r="AW297" s="200"/>
      <c r="AX297" s="200"/>
      <c r="AY297" s="200"/>
    </row>
    <row r="298" spans="14:51" ht="11.25">
      <c r="N298" s="200"/>
      <c r="O298" s="200"/>
      <c r="P298" s="200"/>
      <c r="Q298" s="200"/>
      <c r="R298" s="200"/>
      <c r="S298" s="200"/>
      <c r="T298" s="200"/>
      <c r="U298" s="200"/>
      <c r="V298" s="200"/>
      <c r="W298" s="200"/>
      <c r="X298" s="200"/>
      <c r="Y298" s="200"/>
      <c r="Z298" s="200"/>
      <c r="AA298" s="200"/>
      <c r="AB298" s="200"/>
      <c r="AC298" s="200"/>
      <c r="AD298" s="200"/>
      <c r="AE298" s="200"/>
      <c r="AF298" s="200"/>
      <c r="AG298" s="200"/>
      <c r="AH298" s="200"/>
      <c r="AI298" s="200"/>
      <c r="AJ298" s="200"/>
      <c r="AK298" s="200"/>
      <c r="AL298" s="200"/>
      <c r="AM298" s="200"/>
      <c r="AN298" s="200"/>
      <c r="AO298" s="200"/>
      <c r="AP298" s="200"/>
      <c r="AQ298" s="200"/>
      <c r="AR298" s="200"/>
      <c r="AS298" s="200"/>
      <c r="AT298" s="200"/>
      <c r="AU298" s="200"/>
      <c r="AV298" s="200"/>
      <c r="AW298" s="200"/>
      <c r="AX298" s="200"/>
      <c r="AY298" s="200"/>
    </row>
    <row r="299" spans="14:51" ht="11.25">
      <c r="N299" s="200"/>
      <c r="O299" s="200"/>
      <c r="P299" s="200"/>
      <c r="Q299" s="200"/>
      <c r="R299" s="200"/>
      <c r="S299" s="200"/>
      <c r="T299" s="200"/>
      <c r="U299" s="200"/>
      <c r="V299" s="200"/>
      <c r="W299" s="200"/>
      <c r="X299" s="200"/>
      <c r="Y299" s="200"/>
      <c r="Z299" s="200"/>
      <c r="AA299" s="200"/>
      <c r="AB299" s="200"/>
      <c r="AC299" s="200"/>
      <c r="AD299" s="200"/>
      <c r="AE299" s="200"/>
      <c r="AF299" s="200"/>
      <c r="AG299" s="200"/>
      <c r="AH299" s="200"/>
      <c r="AI299" s="200"/>
      <c r="AJ299" s="200"/>
      <c r="AK299" s="200"/>
      <c r="AL299" s="200"/>
      <c r="AM299" s="200"/>
      <c r="AN299" s="200"/>
      <c r="AO299" s="200"/>
      <c r="AP299" s="200"/>
      <c r="AQ299" s="200"/>
      <c r="AR299" s="200"/>
      <c r="AS299" s="200"/>
      <c r="AT299" s="200"/>
      <c r="AU299" s="200"/>
      <c r="AV299" s="200"/>
      <c r="AW299" s="200"/>
      <c r="AX299" s="200"/>
      <c r="AY299" s="200"/>
    </row>
    <row r="300" spans="14:51" ht="11.25">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200"/>
      <c r="AL300" s="200"/>
      <c r="AM300" s="200"/>
      <c r="AN300" s="200"/>
      <c r="AO300" s="200"/>
      <c r="AP300" s="200"/>
      <c r="AQ300" s="200"/>
      <c r="AR300" s="200"/>
      <c r="AS300" s="200"/>
      <c r="AT300" s="200"/>
      <c r="AU300" s="200"/>
      <c r="AV300" s="200"/>
      <c r="AW300" s="200"/>
      <c r="AX300" s="200"/>
      <c r="AY300" s="200"/>
    </row>
    <row r="301" spans="14:51" ht="11.25">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200"/>
      <c r="AL301" s="200"/>
      <c r="AM301" s="200"/>
      <c r="AN301" s="200"/>
      <c r="AO301" s="200"/>
      <c r="AP301" s="200"/>
      <c r="AQ301" s="200"/>
      <c r="AR301" s="200"/>
      <c r="AS301" s="200"/>
      <c r="AT301" s="200"/>
      <c r="AU301" s="200"/>
      <c r="AV301" s="200"/>
      <c r="AW301" s="200"/>
      <c r="AX301" s="200"/>
      <c r="AY301" s="200"/>
    </row>
    <row r="302" spans="14:51" ht="11.25">
      <c r="N302" s="200"/>
      <c r="O302" s="200"/>
      <c r="P302" s="200"/>
      <c r="Q302" s="200"/>
      <c r="R302" s="200"/>
      <c r="S302" s="200"/>
      <c r="T302" s="200"/>
      <c r="U302" s="200"/>
      <c r="V302" s="200"/>
      <c r="W302" s="200"/>
      <c r="X302" s="200"/>
      <c r="Y302" s="200"/>
      <c r="Z302" s="200"/>
      <c r="AA302" s="200"/>
      <c r="AB302" s="200"/>
      <c r="AC302" s="200"/>
      <c r="AD302" s="200"/>
      <c r="AE302" s="200"/>
      <c r="AF302" s="200"/>
      <c r="AG302" s="200"/>
      <c r="AH302" s="200"/>
      <c r="AI302" s="200"/>
      <c r="AJ302" s="200"/>
      <c r="AK302" s="200"/>
      <c r="AL302" s="200"/>
      <c r="AM302" s="200"/>
      <c r="AN302" s="200"/>
      <c r="AO302" s="200"/>
      <c r="AP302" s="200"/>
      <c r="AQ302" s="200"/>
      <c r="AR302" s="200"/>
      <c r="AS302" s="200"/>
      <c r="AT302" s="200"/>
      <c r="AU302" s="200"/>
      <c r="AV302" s="200"/>
      <c r="AW302" s="200"/>
      <c r="AX302" s="200"/>
      <c r="AY302" s="200"/>
    </row>
    <row r="303" spans="14:51" ht="11.25">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0"/>
      <c r="AI303" s="200"/>
      <c r="AJ303" s="200"/>
      <c r="AK303" s="200"/>
      <c r="AL303" s="200"/>
      <c r="AM303" s="200"/>
      <c r="AN303" s="200"/>
      <c r="AO303" s="200"/>
      <c r="AP303" s="200"/>
      <c r="AQ303" s="200"/>
      <c r="AR303" s="200"/>
      <c r="AS303" s="200"/>
      <c r="AT303" s="200"/>
      <c r="AU303" s="200"/>
      <c r="AV303" s="200"/>
      <c r="AW303" s="200"/>
      <c r="AX303" s="200"/>
      <c r="AY303" s="200"/>
    </row>
    <row r="304" spans="14:51" ht="11.25">
      <c r="N304" s="200"/>
      <c r="O304" s="200"/>
      <c r="P304" s="200"/>
      <c r="Q304" s="200"/>
      <c r="R304" s="200"/>
      <c r="S304" s="200"/>
      <c r="T304" s="200"/>
      <c r="U304" s="200"/>
      <c r="V304" s="200"/>
      <c r="W304" s="200"/>
      <c r="X304" s="200"/>
      <c r="Y304" s="200"/>
      <c r="Z304" s="200"/>
      <c r="AA304" s="200"/>
      <c r="AB304" s="200"/>
      <c r="AC304" s="200"/>
      <c r="AD304" s="200"/>
      <c r="AE304" s="200"/>
      <c r="AF304" s="200"/>
      <c r="AG304" s="200"/>
      <c r="AH304" s="200"/>
      <c r="AI304" s="200"/>
      <c r="AJ304" s="200"/>
      <c r="AK304" s="200"/>
      <c r="AL304" s="200"/>
      <c r="AM304" s="200"/>
      <c r="AN304" s="200"/>
      <c r="AO304" s="200"/>
      <c r="AP304" s="200"/>
      <c r="AQ304" s="200"/>
      <c r="AR304" s="200"/>
      <c r="AS304" s="200"/>
      <c r="AT304" s="200"/>
      <c r="AU304" s="200"/>
      <c r="AV304" s="200"/>
      <c r="AW304" s="200"/>
      <c r="AX304" s="200"/>
      <c r="AY304" s="200"/>
    </row>
    <row r="305" spans="14:51" ht="11.25">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0"/>
      <c r="AL305" s="200"/>
      <c r="AM305" s="200"/>
      <c r="AN305" s="200"/>
      <c r="AO305" s="200"/>
      <c r="AP305" s="200"/>
      <c r="AQ305" s="200"/>
      <c r="AR305" s="200"/>
      <c r="AS305" s="200"/>
      <c r="AT305" s="200"/>
      <c r="AU305" s="200"/>
      <c r="AV305" s="200"/>
      <c r="AW305" s="200"/>
      <c r="AX305" s="200"/>
      <c r="AY305" s="200"/>
    </row>
    <row r="306" spans="14:51" ht="11.25">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0"/>
      <c r="AI306" s="200"/>
      <c r="AJ306" s="200"/>
      <c r="AK306" s="200"/>
      <c r="AL306" s="200"/>
      <c r="AM306" s="200"/>
      <c r="AN306" s="200"/>
      <c r="AO306" s="200"/>
      <c r="AP306" s="200"/>
      <c r="AQ306" s="200"/>
      <c r="AR306" s="200"/>
      <c r="AS306" s="200"/>
      <c r="AT306" s="200"/>
      <c r="AU306" s="200"/>
      <c r="AV306" s="200"/>
      <c r="AW306" s="200"/>
      <c r="AX306" s="200"/>
      <c r="AY306" s="200"/>
    </row>
    <row r="307" spans="14:51" ht="11.25">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0"/>
      <c r="AY307" s="200"/>
    </row>
    <row r="308" spans="14:51" ht="11.25">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200"/>
      <c r="AO308" s="200"/>
      <c r="AP308" s="200"/>
      <c r="AQ308" s="200"/>
      <c r="AR308" s="200"/>
      <c r="AS308" s="200"/>
      <c r="AT308" s="200"/>
      <c r="AU308" s="200"/>
      <c r="AV308" s="200"/>
      <c r="AW308" s="200"/>
      <c r="AX308" s="200"/>
      <c r="AY308" s="200"/>
    </row>
    <row r="309" spans="14:51" ht="11.25">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0"/>
      <c r="AY309" s="200"/>
    </row>
    <row r="310" spans="14:51" ht="11.25">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0"/>
      <c r="AY310" s="200"/>
    </row>
    <row r="311" spans="14:51" ht="11.25">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0"/>
      <c r="AY311" s="200"/>
    </row>
    <row r="312" spans="14:51" ht="11.25">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0"/>
      <c r="AL312" s="200"/>
      <c r="AM312" s="200"/>
      <c r="AN312" s="200"/>
      <c r="AO312" s="200"/>
      <c r="AP312" s="200"/>
      <c r="AQ312" s="200"/>
      <c r="AR312" s="200"/>
      <c r="AS312" s="200"/>
      <c r="AT312" s="200"/>
      <c r="AU312" s="200"/>
      <c r="AV312" s="200"/>
      <c r="AW312" s="200"/>
      <c r="AX312" s="200"/>
      <c r="AY312" s="200"/>
    </row>
    <row r="313" spans="14:51" ht="11.25">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0"/>
      <c r="AI313" s="200"/>
      <c r="AJ313" s="200"/>
      <c r="AK313" s="200"/>
      <c r="AL313" s="200"/>
      <c r="AM313" s="200"/>
      <c r="AN313" s="200"/>
      <c r="AO313" s="200"/>
      <c r="AP313" s="200"/>
      <c r="AQ313" s="200"/>
      <c r="AR313" s="200"/>
      <c r="AS313" s="200"/>
      <c r="AT313" s="200"/>
      <c r="AU313" s="200"/>
      <c r="AV313" s="200"/>
      <c r="AW313" s="200"/>
      <c r="AX313" s="200"/>
      <c r="AY313" s="200"/>
    </row>
    <row r="314" spans="14:51" ht="11.25">
      <c r="N314" s="200"/>
      <c r="O314" s="200"/>
      <c r="P314" s="200"/>
      <c r="Q314" s="200"/>
      <c r="R314" s="200"/>
      <c r="S314" s="200"/>
      <c r="T314" s="200"/>
      <c r="U314" s="200"/>
      <c r="V314" s="200"/>
      <c r="W314" s="200"/>
      <c r="X314" s="200"/>
      <c r="Y314" s="200"/>
      <c r="Z314" s="200"/>
      <c r="AA314" s="200"/>
      <c r="AB314" s="200"/>
      <c r="AC314" s="200"/>
      <c r="AD314" s="200"/>
      <c r="AE314" s="200"/>
      <c r="AF314" s="200"/>
      <c r="AG314" s="200"/>
      <c r="AH314" s="200"/>
      <c r="AI314" s="200"/>
      <c r="AJ314" s="200"/>
      <c r="AK314" s="200"/>
      <c r="AL314" s="200"/>
      <c r="AM314" s="200"/>
      <c r="AN314" s="200"/>
      <c r="AO314" s="200"/>
      <c r="AP314" s="200"/>
      <c r="AQ314" s="200"/>
      <c r="AR314" s="200"/>
      <c r="AS314" s="200"/>
      <c r="AT314" s="200"/>
      <c r="AU314" s="200"/>
      <c r="AV314" s="200"/>
      <c r="AW314" s="200"/>
      <c r="AX314" s="200"/>
      <c r="AY314" s="200"/>
    </row>
    <row r="315" spans="14:51" ht="11.25">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0"/>
      <c r="AJ315" s="200"/>
      <c r="AK315" s="200"/>
      <c r="AL315" s="200"/>
      <c r="AM315" s="200"/>
      <c r="AN315" s="200"/>
      <c r="AO315" s="200"/>
      <c r="AP315" s="200"/>
      <c r="AQ315" s="200"/>
      <c r="AR315" s="200"/>
      <c r="AS315" s="200"/>
      <c r="AT315" s="200"/>
      <c r="AU315" s="200"/>
      <c r="AV315" s="200"/>
      <c r="AW315" s="200"/>
      <c r="AX315" s="200"/>
      <c r="AY315" s="200"/>
    </row>
    <row r="316" spans="14:51" ht="11.25">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0"/>
      <c r="AI316" s="200"/>
      <c r="AJ316" s="200"/>
      <c r="AK316" s="200"/>
      <c r="AL316" s="200"/>
      <c r="AM316" s="200"/>
      <c r="AN316" s="200"/>
      <c r="AO316" s="200"/>
      <c r="AP316" s="200"/>
      <c r="AQ316" s="200"/>
      <c r="AR316" s="200"/>
      <c r="AS316" s="200"/>
      <c r="AT316" s="200"/>
      <c r="AU316" s="200"/>
      <c r="AV316" s="200"/>
      <c r="AW316" s="200"/>
      <c r="AX316" s="200"/>
      <c r="AY316" s="200"/>
    </row>
    <row r="317" spans="14:51" ht="11.25">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0"/>
      <c r="AL317" s="200"/>
      <c r="AM317" s="200"/>
      <c r="AN317" s="200"/>
      <c r="AO317" s="200"/>
      <c r="AP317" s="200"/>
      <c r="AQ317" s="200"/>
      <c r="AR317" s="200"/>
      <c r="AS317" s="200"/>
      <c r="AT317" s="200"/>
      <c r="AU317" s="200"/>
      <c r="AV317" s="200"/>
      <c r="AW317" s="200"/>
      <c r="AX317" s="200"/>
      <c r="AY317" s="200"/>
    </row>
    <row r="318" spans="14:51" ht="11.25">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0"/>
      <c r="AL318" s="200"/>
      <c r="AM318" s="200"/>
      <c r="AN318" s="200"/>
      <c r="AO318" s="200"/>
      <c r="AP318" s="200"/>
      <c r="AQ318" s="200"/>
      <c r="AR318" s="200"/>
      <c r="AS318" s="200"/>
      <c r="AT318" s="200"/>
      <c r="AU318" s="200"/>
      <c r="AV318" s="200"/>
      <c r="AW318" s="200"/>
      <c r="AX318" s="200"/>
      <c r="AY318" s="200"/>
    </row>
    <row r="319" spans="14:51" ht="11.25">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0"/>
      <c r="AL319" s="200"/>
      <c r="AM319" s="200"/>
      <c r="AN319" s="200"/>
      <c r="AO319" s="200"/>
      <c r="AP319" s="200"/>
      <c r="AQ319" s="200"/>
      <c r="AR319" s="200"/>
      <c r="AS319" s="200"/>
      <c r="AT319" s="200"/>
      <c r="AU319" s="200"/>
      <c r="AV319" s="200"/>
      <c r="AW319" s="200"/>
      <c r="AX319" s="200"/>
      <c r="AY319" s="200"/>
    </row>
    <row r="320" spans="14:51" ht="11.25">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0"/>
      <c r="AL320" s="200"/>
      <c r="AM320" s="200"/>
      <c r="AN320" s="200"/>
      <c r="AO320" s="200"/>
      <c r="AP320" s="200"/>
      <c r="AQ320" s="200"/>
      <c r="AR320" s="200"/>
      <c r="AS320" s="200"/>
      <c r="AT320" s="200"/>
      <c r="AU320" s="200"/>
      <c r="AV320" s="200"/>
      <c r="AW320" s="200"/>
      <c r="AX320" s="200"/>
      <c r="AY320" s="200"/>
    </row>
    <row r="321" spans="14:51" ht="11.25">
      <c r="N321" s="200"/>
      <c r="O321" s="200"/>
      <c r="P321" s="200"/>
      <c r="Q321" s="200"/>
      <c r="R321" s="200"/>
      <c r="S321" s="200"/>
      <c r="T321" s="200"/>
      <c r="U321" s="200"/>
      <c r="V321" s="200"/>
      <c r="W321" s="200"/>
      <c r="X321" s="200"/>
      <c r="Y321" s="200"/>
      <c r="Z321" s="200"/>
      <c r="AA321" s="200"/>
      <c r="AB321" s="200"/>
      <c r="AC321" s="200"/>
      <c r="AD321" s="200"/>
      <c r="AE321" s="200"/>
      <c r="AF321" s="200"/>
      <c r="AG321" s="200"/>
      <c r="AH321" s="200"/>
      <c r="AI321" s="200"/>
      <c r="AJ321" s="200"/>
      <c r="AK321" s="200"/>
      <c r="AL321" s="200"/>
      <c r="AM321" s="200"/>
      <c r="AN321" s="200"/>
      <c r="AO321" s="200"/>
      <c r="AP321" s="200"/>
      <c r="AQ321" s="200"/>
      <c r="AR321" s="200"/>
      <c r="AS321" s="200"/>
      <c r="AT321" s="200"/>
      <c r="AU321" s="200"/>
      <c r="AV321" s="200"/>
      <c r="AW321" s="200"/>
      <c r="AX321" s="200"/>
      <c r="AY321" s="200"/>
    </row>
    <row r="322" spans="14:51" ht="11.25">
      <c r="N322" s="200"/>
      <c r="O322" s="200"/>
      <c r="P322" s="200"/>
      <c r="Q322" s="200"/>
      <c r="R322" s="200"/>
      <c r="S322" s="200"/>
      <c r="T322" s="200"/>
      <c r="U322" s="200"/>
      <c r="V322" s="200"/>
      <c r="W322" s="200"/>
      <c r="X322" s="200"/>
      <c r="Y322" s="200"/>
      <c r="Z322" s="200"/>
      <c r="AA322" s="200"/>
      <c r="AB322" s="200"/>
      <c r="AC322" s="200"/>
      <c r="AD322" s="200"/>
      <c r="AE322" s="200"/>
      <c r="AF322" s="200"/>
      <c r="AG322" s="200"/>
      <c r="AH322" s="200"/>
      <c r="AI322" s="200"/>
      <c r="AJ322" s="200"/>
      <c r="AK322" s="200"/>
      <c r="AL322" s="200"/>
      <c r="AM322" s="200"/>
      <c r="AN322" s="200"/>
      <c r="AO322" s="200"/>
      <c r="AP322" s="200"/>
      <c r="AQ322" s="200"/>
      <c r="AR322" s="200"/>
      <c r="AS322" s="200"/>
      <c r="AT322" s="200"/>
      <c r="AU322" s="200"/>
      <c r="AV322" s="200"/>
      <c r="AW322" s="200"/>
      <c r="AX322" s="200"/>
      <c r="AY322" s="200"/>
    </row>
    <row r="323" spans="14:51" ht="11.25">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c r="AI323" s="200"/>
      <c r="AJ323" s="200"/>
      <c r="AK323" s="200"/>
      <c r="AL323" s="200"/>
      <c r="AM323" s="200"/>
      <c r="AN323" s="200"/>
      <c r="AO323" s="200"/>
      <c r="AP323" s="200"/>
      <c r="AQ323" s="200"/>
      <c r="AR323" s="200"/>
      <c r="AS323" s="200"/>
      <c r="AT323" s="200"/>
      <c r="AU323" s="200"/>
      <c r="AV323" s="200"/>
      <c r="AW323" s="200"/>
      <c r="AX323" s="200"/>
      <c r="AY323" s="200"/>
    </row>
    <row r="324" spans="14:51" ht="11.25">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c r="AI324" s="200"/>
      <c r="AJ324" s="200"/>
      <c r="AK324" s="200"/>
      <c r="AL324" s="200"/>
      <c r="AM324" s="200"/>
      <c r="AN324" s="200"/>
      <c r="AO324" s="200"/>
      <c r="AP324" s="200"/>
      <c r="AQ324" s="200"/>
      <c r="AR324" s="200"/>
      <c r="AS324" s="200"/>
      <c r="AT324" s="200"/>
      <c r="AU324" s="200"/>
      <c r="AV324" s="200"/>
      <c r="AW324" s="200"/>
      <c r="AX324" s="200"/>
      <c r="AY324" s="200"/>
    </row>
    <row r="325" spans="14:51" ht="11.25">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0"/>
      <c r="AL325" s="200"/>
      <c r="AM325" s="200"/>
      <c r="AN325" s="200"/>
      <c r="AO325" s="200"/>
      <c r="AP325" s="200"/>
      <c r="AQ325" s="200"/>
      <c r="AR325" s="200"/>
      <c r="AS325" s="200"/>
      <c r="AT325" s="200"/>
      <c r="AU325" s="200"/>
      <c r="AV325" s="200"/>
      <c r="AW325" s="200"/>
      <c r="AX325" s="200"/>
      <c r="AY325" s="200"/>
    </row>
    <row r="326" spans="14:51" ht="11.25">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00"/>
      <c r="AJ326" s="200"/>
      <c r="AK326" s="200"/>
      <c r="AL326" s="200"/>
      <c r="AM326" s="200"/>
      <c r="AN326" s="200"/>
      <c r="AO326" s="200"/>
      <c r="AP326" s="200"/>
      <c r="AQ326" s="200"/>
      <c r="AR326" s="200"/>
      <c r="AS326" s="200"/>
      <c r="AT326" s="200"/>
      <c r="AU326" s="200"/>
      <c r="AV326" s="200"/>
      <c r="AW326" s="200"/>
      <c r="AX326" s="200"/>
      <c r="AY326" s="200"/>
    </row>
    <row r="327" spans="14:51" ht="11.25">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00"/>
      <c r="AJ327" s="200"/>
      <c r="AK327" s="200"/>
      <c r="AL327" s="200"/>
      <c r="AM327" s="200"/>
      <c r="AN327" s="200"/>
      <c r="AO327" s="200"/>
      <c r="AP327" s="200"/>
      <c r="AQ327" s="200"/>
      <c r="AR327" s="200"/>
      <c r="AS327" s="200"/>
      <c r="AT327" s="200"/>
      <c r="AU327" s="200"/>
      <c r="AV327" s="200"/>
      <c r="AW327" s="200"/>
      <c r="AX327" s="200"/>
      <c r="AY327" s="200"/>
    </row>
    <row r="328" spans="14:51" ht="11.25">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00"/>
      <c r="AJ328" s="200"/>
      <c r="AK328" s="200"/>
      <c r="AL328" s="200"/>
      <c r="AM328" s="200"/>
      <c r="AN328" s="200"/>
      <c r="AO328" s="200"/>
      <c r="AP328" s="200"/>
      <c r="AQ328" s="200"/>
      <c r="AR328" s="200"/>
      <c r="AS328" s="200"/>
      <c r="AT328" s="200"/>
      <c r="AU328" s="200"/>
      <c r="AV328" s="200"/>
      <c r="AW328" s="200"/>
      <c r="AX328" s="200"/>
      <c r="AY328" s="200"/>
    </row>
    <row r="329" spans="14:51" ht="11.25">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00"/>
      <c r="AJ329" s="200"/>
      <c r="AK329" s="200"/>
      <c r="AL329" s="200"/>
      <c r="AM329" s="200"/>
      <c r="AN329" s="200"/>
      <c r="AO329" s="200"/>
      <c r="AP329" s="200"/>
      <c r="AQ329" s="200"/>
      <c r="AR329" s="200"/>
      <c r="AS329" s="200"/>
      <c r="AT329" s="200"/>
      <c r="AU329" s="200"/>
      <c r="AV329" s="200"/>
      <c r="AW329" s="200"/>
      <c r="AX329" s="200"/>
      <c r="AY329" s="200"/>
    </row>
    <row r="330" spans="14:51" ht="11.25">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00"/>
      <c r="AJ330" s="200"/>
      <c r="AK330" s="200"/>
      <c r="AL330" s="200"/>
      <c r="AM330" s="200"/>
      <c r="AN330" s="200"/>
      <c r="AO330" s="200"/>
      <c r="AP330" s="200"/>
      <c r="AQ330" s="200"/>
      <c r="AR330" s="200"/>
      <c r="AS330" s="200"/>
      <c r="AT330" s="200"/>
      <c r="AU330" s="200"/>
      <c r="AV330" s="200"/>
      <c r="AW330" s="200"/>
      <c r="AX330" s="200"/>
      <c r="AY330" s="200"/>
    </row>
    <row r="331" spans="14:51" ht="11.25">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00"/>
      <c r="AJ331" s="200"/>
      <c r="AK331" s="200"/>
      <c r="AL331" s="200"/>
      <c r="AM331" s="200"/>
      <c r="AN331" s="200"/>
      <c r="AO331" s="200"/>
      <c r="AP331" s="200"/>
      <c r="AQ331" s="200"/>
      <c r="AR331" s="200"/>
      <c r="AS331" s="200"/>
      <c r="AT331" s="200"/>
      <c r="AU331" s="200"/>
      <c r="AV331" s="200"/>
      <c r="AW331" s="200"/>
      <c r="AX331" s="200"/>
      <c r="AY331" s="200"/>
    </row>
    <row r="332" spans="14:51" ht="11.25">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00"/>
      <c r="AJ332" s="200"/>
      <c r="AK332" s="200"/>
      <c r="AL332" s="200"/>
      <c r="AM332" s="200"/>
      <c r="AN332" s="200"/>
      <c r="AO332" s="200"/>
      <c r="AP332" s="200"/>
      <c r="AQ332" s="200"/>
      <c r="AR332" s="200"/>
      <c r="AS332" s="200"/>
      <c r="AT332" s="200"/>
      <c r="AU332" s="200"/>
      <c r="AV332" s="200"/>
      <c r="AW332" s="200"/>
      <c r="AX332" s="200"/>
      <c r="AY332" s="200"/>
    </row>
    <row r="333" spans="14:51" ht="11.25">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200"/>
      <c r="AL333" s="200"/>
      <c r="AM333" s="200"/>
      <c r="AN333" s="200"/>
      <c r="AO333" s="200"/>
      <c r="AP333" s="200"/>
      <c r="AQ333" s="200"/>
      <c r="AR333" s="200"/>
      <c r="AS333" s="200"/>
      <c r="AT333" s="200"/>
      <c r="AU333" s="200"/>
      <c r="AV333" s="200"/>
      <c r="AW333" s="200"/>
      <c r="AX333" s="200"/>
      <c r="AY333" s="200"/>
    </row>
    <row r="334" spans="14:51" ht="11.25">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200"/>
      <c r="AL334" s="200"/>
      <c r="AM334" s="200"/>
      <c r="AN334" s="200"/>
      <c r="AO334" s="200"/>
      <c r="AP334" s="200"/>
      <c r="AQ334" s="200"/>
      <c r="AR334" s="200"/>
      <c r="AS334" s="200"/>
      <c r="AT334" s="200"/>
      <c r="AU334" s="200"/>
      <c r="AV334" s="200"/>
      <c r="AW334" s="200"/>
      <c r="AX334" s="200"/>
      <c r="AY334" s="200"/>
    </row>
    <row r="335" spans="14:51" ht="11.25">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0"/>
      <c r="AL335" s="200"/>
      <c r="AM335" s="200"/>
      <c r="AN335" s="200"/>
      <c r="AO335" s="200"/>
      <c r="AP335" s="200"/>
      <c r="AQ335" s="200"/>
      <c r="AR335" s="200"/>
      <c r="AS335" s="200"/>
      <c r="AT335" s="200"/>
      <c r="AU335" s="200"/>
      <c r="AV335" s="200"/>
      <c r="AW335" s="200"/>
      <c r="AX335" s="200"/>
      <c r="AY335" s="200"/>
    </row>
    <row r="336" spans="14:51" ht="11.25">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0"/>
      <c r="AL336" s="200"/>
      <c r="AM336" s="200"/>
      <c r="AN336" s="200"/>
      <c r="AO336" s="200"/>
      <c r="AP336" s="200"/>
      <c r="AQ336" s="200"/>
      <c r="AR336" s="200"/>
      <c r="AS336" s="200"/>
      <c r="AT336" s="200"/>
      <c r="AU336" s="200"/>
      <c r="AV336" s="200"/>
      <c r="AW336" s="200"/>
      <c r="AX336" s="200"/>
      <c r="AY336" s="200"/>
    </row>
    <row r="337" spans="14:51" ht="11.25">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00"/>
      <c r="AJ337" s="200"/>
      <c r="AK337" s="200"/>
      <c r="AL337" s="200"/>
      <c r="AM337" s="200"/>
      <c r="AN337" s="200"/>
      <c r="AO337" s="200"/>
      <c r="AP337" s="200"/>
      <c r="AQ337" s="200"/>
      <c r="AR337" s="200"/>
      <c r="AS337" s="200"/>
      <c r="AT337" s="200"/>
      <c r="AU337" s="200"/>
      <c r="AV337" s="200"/>
      <c r="AW337" s="200"/>
      <c r="AX337" s="200"/>
      <c r="AY337" s="200"/>
    </row>
    <row r="338" spans="14:51" ht="11.25">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00"/>
      <c r="AJ338" s="200"/>
      <c r="AK338" s="200"/>
      <c r="AL338" s="200"/>
      <c r="AM338" s="200"/>
      <c r="AN338" s="200"/>
      <c r="AO338" s="200"/>
      <c r="AP338" s="200"/>
      <c r="AQ338" s="200"/>
      <c r="AR338" s="200"/>
      <c r="AS338" s="200"/>
      <c r="AT338" s="200"/>
      <c r="AU338" s="200"/>
      <c r="AV338" s="200"/>
      <c r="AW338" s="200"/>
      <c r="AX338" s="200"/>
      <c r="AY338" s="200"/>
    </row>
    <row r="339" spans="14:51" ht="11.25">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00"/>
      <c r="AJ339" s="200"/>
      <c r="AK339" s="200"/>
      <c r="AL339" s="200"/>
      <c r="AM339" s="200"/>
      <c r="AN339" s="200"/>
      <c r="AO339" s="200"/>
      <c r="AP339" s="200"/>
      <c r="AQ339" s="200"/>
      <c r="AR339" s="200"/>
      <c r="AS339" s="200"/>
      <c r="AT339" s="200"/>
      <c r="AU339" s="200"/>
      <c r="AV339" s="200"/>
      <c r="AW339" s="200"/>
      <c r="AX339" s="200"/>
      <c r="AY339" s="200"/>
    </row>
    <row r="340" spans="14:51" ht="11.25">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0"/>
      <c r="AL340" s="200"/>
      <c r="AM340" s="200"/>
      <c r="AN340" s="200"/>
      <c r="AO340" s="200"/>
      <c r="AP340" s="200"/>
      <c r="AQ340" s="200"/>
      <c r="AR340" s="200"/>
      <c r="AS340" s="200"/>
      <c r="AT340" s="200"/>
      <c r="AU340" s="200"/>
      <c r="AV340" s="200"/>
      <c r="AW340" s="200"/>
      <c r="AX340" s="200"/>
      <c r="AY340" s="200"/>
    </row>
    <row r="341" spans="14:51" ht="11.25">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00"/>
      <c r="AJ341" s="200"/>
      <c r="AK341" s="200"/>
      <c r="AL341" s="200"/>
      <c r="AM341" s="200"/>
      <c r="AN341" s="200"/>
      <c r="AO341" s="200"/>
      <c r="AP341" s="200"/>
      <c r="AQ341" s="200"/>
      <c r="AR341" s="200"/>
      <c r="AS341" s="200"/>
      <c r="AT341" s="200"/>
      <c r="AU341" s="200"/>
      <c r="AV341" s="200"/>
      <c r="AW341" s="200"/>
      <c r="AX341" s="200"/>
      <c r="AY341" s="200"/>
    </row>
    <row r="342" spans="14:51" ht="11.25">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00"/>
      <c r="AJ342" s="200"/>
      <c r="AK342" s="200"/>
      <c r="AL342" s="200"/>
      <c r="AM342" s="200"/>
      <c r="AN342" s="200"/>
      <c r="AO342" s="200"/>
      <c r="AP342" s="200"/>
      <c r="AQ342" s="200"/>
      <c r="AR342" s="200"/>
      <c r="AS342" s="200"/>
      <c r="AT342" s="200"/>
      <c r="AU342" s="200"/>
      <c r="AV342" s="200"/>
      <c r="AW342" s="200"/>
      <c r="AX342" s="200"/>
      <c r="AY342" s="200"/>
    </row>
    <row r="343" spans="14:51" ht="11.25">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row>
    <row r="344" spans="14:51" ht="11.25">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00"/>
      <c r="AJ344" s="200"/>
      <c r="AK344" s="200"/>
      <c r="AL344" s="200"/>
      <c r="AM344" s="200"/>
      <c r="AN344" s="200"/>
      <c r="AO344" s="200"/>
      <c r="AP344" s="200"/>
      <c r="AQ344" s="200"/>
      <c r="AR344" s="200"/>
      <c r="AS344" s="200"/>
      <c r="AT344" s="200"/>
      <c r="AU344" s="200"/>
      <c r="AV344" s="200"/>
      <c r="AW344" s="200"/>
      <c r="AX344" s="200"/>
      <c r="AY344" s="200"/>
    </row>
    <row r="345" spans="14:51" ht="11.25">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0"/>
      <c r="AL345" s="200"/>
      <c r="AM345" s="200"/>
      <c r="AN345" s="200"/>
      <c r="AO345" s="200"/>
      <c r="AP345" s="200"/>
      <c r="AQ345" s="200"/>
      <c r="AR345" s="200"/>
      <c r="AS345" s="200"/>
      <c r="AT345" s="200"/>
      <c r="AU345" s="200"/>
      <c r="AV345" s="200"/>
      <c r="AW345" s="200"/>
      <c r="AX345" s="200"/>
      <c r="AY345" s="200"/>
    </row>
    <row r="346" spans="14:51" ht="11.25">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00"/>
      <c r="AJ346" s="200"/>
      <c r="AK346" s="200"/>
      <c r="AL346" s="200"/>
      <c r="AM346" s="200"/>
      <c r="AN346" s="200"/>
      <c r="AO346" s="200"/>
      <c r="AP346" s="200"/>
      <c r="AQ346" s="200"/>
      <c r="AR346" s="200"/>
      <c r="AS346" s="200"/>
      <c r="AT346" s="200"/>
      <c r="AU346" s="200"/>
      <c r="AV346" s="200"/>
      <c r="AW346" s="200"/>
      <c r="AX346" s="200"/>
      <c r="AY346" s="200"/>
    </row>
    <row r="347" spans="14:51" ht="11.25">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0"/>
      <c r="AL347" s="200"/>
      <c r="AM347" s="200"/>
      <c r="AN347" s="200"/>
      <c r="AO347" s="200"/>
      <c r="AP347" s="200"/>
      <c r="AQ347" s="200"/>
      <c r="AR347" s="200"/>
      <c r="AS347" s="200"/>
      <c r="AT347" s="200"/>
      <c r="AU347" s="200"/>
      <c r="AV347" s="200"/>
      <c r="AW347" s="200"/>
      <c r="AX347" s="200"/>
      <c r="AY347" s="200"/>
    </row>
    <row r="348" spans="14:51" ht="11.25">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0"/>
      <c r="AL348" s="200"/>
      <c r="AM348" s="200"/>
      <c r="AN348" s="200"/>
      <c r="AO348" s="200"/>
      <c r="AP348" s="200"/>
      <c r="AQ348" s="200"/>
      <c r="AR348" s="200"/>
      <c r="AS348" s="200"/>
      <c r="AT348" s="200"/>
      <c r="AU348" s="200"/>
      <c r="AV348" s="200"/>
      <c r="AW348" s="200"/>
      <c r="AX348" s="200"/>
      <c r="AY348" s="200"/>
    </row>
    <row r="349" spans="14:51" ht="11.25">
      <c r="N349" s="200"/>
      <c r="O349" s="200"/>
      <c r="P349" s="200"/>
      <c r="Q349" s="200"/>
      <c r="R349" s="200"/>
      <c r="S349" s="200"/>
      <c r="T349" s="200"/>
      <c r="U349" s="200"/>
      <c r="V349" s="200"/>
      <c r="W349" s="200"/>
      <c r="X349" s="200"/>
      <c r="Y349" s="200"/>
      <c r="Z349" s="200"/>
      <c r="AA349" s="200"/>
      <c r="AB349" s="200"/>
      <c r="AC349" s="200"/>
      <c r="AD349" s="200"/>
      <c r="AE349" s="200"/>
      <c r="AF349" s="200"/>
      <c r="AG349" s="200"/>
      <c r="AH349" s="200"/>
      <c r="AI349" s="200"/>
      <c r="AJ349" s="200"/>
      <c r="AK349" s="200"/>
      <c r="AL349" s="200"/>
      <c r="AM349" s="200"/>
      <c r="AN349" s="200"/>
      <c r="AO349" s="200"/>
      <c r="AP349" s="200"/>
      <c r="AQ349" s="200"/>
      <c r="AR349" s="200"/>
      <c r="AS349" s="200"/>
      <c r="AT349" s="200"/>
      <c r="AU349" s="200"/>
      <c r="AV349" s="200"/>
      <c r="AW349" s="200"/>
      <c r="AX349" s="200"/>
      <c r="AY349" s="200"/>
    </row>
    <row r="350" spans="14:51" ht="11.25">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0"/>
      <c r="AL350" s="200"/>
      <c r="AM350" s="200"/>
      <c r="AN350" s="200"/>
      <c r="AO350" s="200"/>
      <c r="AP350" s="200"/>
      <c r="AQ350" s="200"/>
      <c r="AR350" s="200"/>
      <c r="AS350" s="200"/>
      <c r="AT350" s="200"/>
      <c r="AU350" s="200"/>
      <c r="AV350" s="200"/>
      <c r="AW350" s="200"/>
      <c r="AX350" s="200"/>
      <c r="AY350" s="200"/>
    </row>
    <row r="351" spans="14:51" ht="11.25">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0"/>
      <c r="AY351" s="200"/>
    </row>
    <row r="352" spans="14:51" ht="11.25">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0"/>
      <c r="AY352" s="200"/>
    </row>
    <row r="353" spans="14:51" ht="11.25">
      <c r="N353" s="200"/>
      <c r="O353" s="200"/>
      <c r="P353" s="200"/>
      <c r="Q353" s="200"/>
      <c r="R353" s="200"/>
      <c r="S353" s="200"/>
      <c r="T353" s="200"/>
      <c r="U353" s="200"/>
      <c r="V353" s="200"/>
      <c r="W353" s="200"/>
      <c r="X353" s="200"/>
      <c r="Y353" s="200"/>
      <c r="Z353" s="200"/>
      <c r="AA353" s="200"/>
      <c r="AB353" s="200"/>
      <c r="AC353" s="200"/>
      <c r="AD353" s="200"/>
      <c r="AE353" s="200"/>
      <c r="AF353" s="200"/>
      <c r="AG353" s="200"/>
      <c r="AH353" s="200"/>
      <c r="AI353" s="200"/>
      <c r="AJ353" s="200"/>
      <c r="AK353" s="200"/>
      <c r="AL353" s="200"/>
      <c r="AM353" s="200"/>
      <c r="AN353" s="200"/>
      <c r="AO353" s="200"/>
      <c r="AP353" s="200"/>
      <c r="AQ353" s="200"/>
      <c r="AR353" s="200"/>
      <c r="AS353" s="200"/>
      <c r="AT353" s="200"/>
      <c r="AU353" s="200"/>
      <c r="AV353" s="200"/>
      <c r="AW353" s="200"/>
      <c r="AX353" s="200"/>
      <c r="AY353" s="200"/>
    </row>
    <row r="354" spans="14:51" ht="11.25">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0"/>
      <c r="AL354" s="200"/>
      <c r="AM354" s="200"/>
      <c r="AN354" s="200"/>
      <c r="AO354" s="200"/>
      <c r="AP354" s="200"/>
      <c r="AQ354" s="200"/>
      <c r="AR354" s="200"/>
      <c r="AS354" s="200"/>
      <c r="AT354" s="200"/>
      <c r="AU354" s="200"/>
      <c r="AV354" s="200"/>
      <c r="AW354" s="200"/>
      <c r="AX354" s="200"/>
      <c r="AY354" s="200"/>
    </row>
    <row r="355" spans="14:51" ht="11.25">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0"/>
      <c r="AL355" s="200"/>
      <c r="AM355" s="200"/>
      <c r="AN355" s="200"/>
      <c r="AO355" s="200"/>
      <c r="AP355" s="200"/>
      <c r="AQ355" s="200"/>
      <c r="AR355" s="200"/>
      <c r="AS355" s="200"/>
      <c r="AT355" s="200"/>
      <c r="AU355" s="200"/>
      <c r="AV355" s="200"/>
      <c r="AW355" s="200"/>
      <c r="AX355" s="200"/>
      <c r="AY355" s="200"/>
    </row>
    <row r="356" spans="14:51" ht="11.25">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0"/>
      <c r="AL356" s="200"/>
      <c r="AM356" s="200"/>
      <c r="AN356" s="200"/>
      <c r="AO356" s="200"/>
      <c r="AP356" s="200"/>
      <c r="AQ356" s="200"/>
      <c r="AR356" s="200"/>
      <c r="AS356" s="200"/>
      <c r="AT356" s="200"/>
      <c r="AU356" s="200"/>
      <c r="AV356" s="200"/>
      <c r="AW356" s="200"/>
      <c r="AX356" s="200"/>
      <c r="AY356" s="200"/>
    </row>
    <row r="357" spans="14:51" ht="11.25">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0"/>
      <c r="AL357" s="200"/>
      <c r="AM357" s="200"/>
      <c r="AN357" s="200"/>
      <c r="AO357" s="200"/>
      <c r="AP357" s="200"/>
      <c r="AQ357" s="200"/>
      <c r="AR357" s="200"/>
      <c r="AS357" s="200"/>
      <c r="AT357" s="200"/>
      <c r="AU357" s="200"/>
      <c r="AV357" s="200"/>
      <c r="AW357" s="200"/>
      <c r="AX357" s="200"/>
      <c r="AY357" s="200"/>
    </row>
    <row r="358" spans="14:51" ht="11.25">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0"/>
      <c r="AL358" s="200"/>
      <c r="AM358" s="200"/>
      <c r="AN358" s="200"/>
      <c r="AO358" s="200"/>
      <c r="AP358" s="200"/>
      <c r="AQ358" s="200"/>
      <c r="AR358" s="200"/>
      <c r="AS358" s="200"/>
      <c r="AT358" s="200"/>
      <c r="AU358" s="200"/>
      <c r="AV358" s="200"/>
      <c r="AW358" s="200"/>
      <c r="AX358" s="200"/>
      <c r="AY358" s="200"/>
    </row>
    <row r="359" spans="14:51" ht="11.25">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0"/>
      <c r="AL359" s="200"/>
      <c r="AM359" s="200"/>
      <c r="AN359" s="200"/>
      <c r="AO359" s="200"/>
      <c r="AP359" s="200"/>
      <c r="AQ359" s="200"/>
      <c r="AR359" s="200"/>
      <c r="AS359" s="200"/>
      <c r="AT359" s="200"/>
      <c r="AU359" s="200"/>
      <c r="AV359" s="200"/>
      <c r="AW359" s="200"/>
      <c r="AX359" s="200"/>
      <c r="AY359" s="200"/>
    </row>
    <row r="360" spans="14:51" ht="11.25">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0"/>
      <c r="AL360" s="200"/>
      <c r="AM360" s="200"/>
      <c r="AN360" s="200"/>
      <c r="AO360" s="200"/>
      <c r="AP360" s="200"/>
      <c r="AQ360" s="200"/>
      <c r="AR360" s="200"/>
      <c r="AS360" s="200"/>
      <c r="AT360" s="200"/>
      <c r="AU360" s="200"/>
      <c r="AV360" s="200"/>
      <c r="AW360" s="200"/>
      <c r="AX360" s="200"/>
      <c r="AY360" s="200"/>
    </row>
    <row r="361" spans="14:51" ht="11.25">
      <c r="N361" s="200"/>
      <c r="O361" s="200"/>
      <c r="P361" s="200"/>
      <c r="Q361" s="200"/>
      <c r="R361" s="200"/>
      <c r="S361" s="200"/>
      <c r="T361" s="200"/>
      <c r="U361" s="200"/>
      <c r="V361" s="200"/>
      <c r="W361" s="200"/>
      <c r="X361" s="200"/>
      <c r="Y361" s="200"/>
      <c r="Z361" s="200"/>
      <c r="AA361" s="200"/>
      <c r="AB361" s="200"/>
      <c r="AC361" s="200"/>
      <c r="AD361" s="200"/>
      <c r="AE361" s="200"/>
      <c r="AF361" s="200"/>
      <c r="AG361" s="200"/>
      <c r="AH361" s="200"/>
      <c r="AI361" s="200"/>
      <c r="AJ361" s="200"/>
      <c r="AK361" s="200"/>
      <c r="AL361" s="200"/>
      <c r="AM361" s="200"/>
      <c r="AN361" s="200"/>
      <c r="AO361" s="200"/>
      <c r="AP361" s="200"/>
      <c r="AQ361" s="200"/>
      <c r="AR361" s="200"/>
      <c r="AS361" s="200"/>
      <c r="AT361" s="200"/>
      <c r="AU361" s="200"/>
      <c r="AV361" s="200"/>
      <c r="AW361" s="200"/>
      <c r="AX361" s="200"/>
      <c r="AY361" s="200"/>
    </row>
    <row r="362" spans="14:51" ht="11.25">
      <c r="N362" s="200"/>
      <c r="O362" s="200"/>
      <c r="P362" s="200"/>
      <c r="Q362" s="200"/>
      <c r="R362" s="200"/>
      <c r="S362" s="200"/>
      <c r="T362" s="200"/>
      <c r="U362" s="200"/>
      <c r="V362" s="200"/>
      <c r="W362" s="200"/>
      <c r="X362" s="200"/>
      <c r="Y362" s="200"/>
      <c r="Z362" s="200"/>
      <c r="AA362" s="200"/>
      <c r="AB362" s="200"/>
      <c r="AC362" s="200"/>
      <c r="AD362" s="200"/>
      <c r="AE362" s="200"/>
      <c r="AF362" s="200"/>
      <c r="AG362" s="200"/>
      <c r="AH362" s="200"/>
      <c r="AI362" s="200"/>
      <c r="AJ362" s="200"/>
      <c r="AK362" s="200"/>
      <c r="AL362" s="200"/>
      <c r="AM362" s="200"/>
      <c r="AN362" s="200"/>
      <c r="AO362" s="200"/>
      <c r="AP362" s="200"/>
      <c r="AQ362" s="200"/>
      <c r="AR362" s="200"/>
      <c r="AS362" s="200"/>
      <c r="AT362" s="200"/>
      <c r="AU362" s="200"/>
      <c r="AV362" s="200"/>
      <c r="AW362" s="200"/>
      <c r="AX362" s="200"/>
      <c r="AY362" s="200"/>
    </row>
    <row r="363" spans="14:51" ht="11.25">
      <c r="N363" s="200"/>
      <c r="O363" s="200"/>
      <c r="P363" s="200"/>
      <c r="Q363" s="200"/>
      <c r="R363" s="200"/>
      <c r="S363" s="200"/>
      <c r="T363" s="200"/>
      <c r="U363" s="200"/>
      <c r="V363" s="200"/>
      <c r="W363" s="200"/>
      <c r="X363" s="200"/>
      <c r="Y363" s="200"/>
      <c r="Z363" s="200"/>
      <c r="AA363" s="200"/>
      <c r="AB363" s="200"/>
      <c r="AC363" s="200"/>
      <c r="AD363" s="200"/>
      <c r="AE363" s="200"/>
      <c r="AF363" s="200"/>
      <c r="AG363" s="200"/>
      <c r="AH363" s="200"/>
      <c r="AI363" s="200"/>
      <c r="AJ363" s="200"/>
      <c r="AK363" s="200"/>
      <c r="AL363" s="200"/>
      <c r="AM363" s="200"/>
      <c r="AN363" s="200"/>
      <c r="AO363" s="200"/>
      <c r="AP363" s="200"/>
      <c r="AQ363" s="200"/>
      <c r="AR363" s="200"/>
      <c r="AS363" s="200"/>
      <c r="AT363" s="200"/>
      <c r="AU363" s="200"/>
      <c r="AV363" s="200"/>
      <c r="AW363" s="200"/>
      <c r="AX363" s="200"/>
      <c r="AY363" s="200"/>
    </row>
    <row r="364" spans="14:51" ht="11.25">
      <c r="N364" s="200"/>
      <c r="O364" s="200"/>
      <c r="P364" s="200"/>
      <c r="Q364" s="200"/>
      <c r="R364" s="200"/>
      <c r="S364" s="200"/>
      <c r="T364" s="200"/>
      <c r="U364" s="200"/>
      <c r="V364" s="200"/>
      <c r="W364" s="200"/>
      <c r="X364" s="200"/>
      <c r="Y364" s="200"/>
      <c r="Z364" s="200"/>
      <c r="AA364" s="200"/>
      <c r="AB364" s="200"/>
      <c r="AC364" s="200"/>
      <c r="AD364" s="200"/>
      <c r="AE364" s="200"/>
      <c r="AF364" s="200"/>
      <c r="AG364" s="200"/>
      <c r="AH364" s="200"/>
      <c r="AI364" s="200"/>
      <c r="AJ364" s="200"/>
      <c r="AK364" s="200"/>
      <c r="AL364" s="200"/>
      <c r="AM364" s="200"/>
      <c r="AN364" s="200"/>
      <c r="AO364" s="200"/>
      <c r="AP364" s="200"/>
      <c r="AQ364" s="200"/>
      <c r="AR364" s="200"/>
      <c r="AS364" s="200"/>
      <c r="AT364" s="200"/>
      <c r="AU364" s="200"/>
      <c r="AV364" s="200"/>
      <c r="AW364" s="200"/>
      <c r="AX364" s="200"/>
      <c r="AY364" s="200"/>
    </row>
    <row r="365" spans="14:51" ht="11.25">
      <c r="N365" s="200"/>
      <c r="O365" s="200"/>
      <c r="P365" s="200"/>
      <c r="Q365" s="200"/>
      <c r="R365" s="200"/>
      <c r="S365" s="200"/>
      <c r="T365" s="200"/>
      <c r="U365" s="200"/>
      <c r="V365" s="200"/>
      <c r="W365" s="200"/>
      <c r="X365" s="200"/>
      <c r="Y365" s="200"/>
      <c r="Z365" s="200"/>
      <c r="AA365" s="200"/>
      <c r="AB365" s="200"/>
      <c r="AC365" s="200"/>
      <c r="AD365" s="200"/>
      <c r="AE365" s="200"/>
      <c r="AF365" s="200"/>
      <c r="AG365" s="200"/>
      <c r="AH365" s="200"/>
      <c r="AI365" s="200"/>
      <c r="AJ365" s="200"/>
      <c r="AK365" s="200"/>
      <c r="AL365" s="200"/>
      <c r="AM365" s="200"/>
      <c r="AN365" s="200"/>
      <c r="AO365" s="200"/>
      <c r="AP365" s="200"/>
      <c r="AQ365" s="200"/>
      <c r="AR365" s="200"/>
      <c r="AS365" s="200"/>
      <c r="AT365" s="200"/>
      <c r="AU365" s="200"/>
      <c r="AV365" s="200"/>
      <c r="AW365" s="200"/>
      <c r="AX365" s="200"/>
      <c r="AY365" s="200"/>
    </row>
    <row r="366" spans="14:51" ht="11.25">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200"/>
      <c r="AL366" s="200"/>
      <c r="AM366" s="200"/>
      <c r="AN366" s="200"/>
      <c r="AO366" s="200"/>
      <c r="AP366" s="200"/>
      <c r="AQ366" s="200"/>
      <c r="AR366" s="200"/>
      <c r="AS366" s="200"/>
      <c r="AT366" s="200"/>
      <c r="AU366" s="200"/>
      <c r="AV366" s="200"/>
      <c r="AW366" s="200"/>
      <c r="AX366" s="200"/>
      <c r="AY366" s="200"/>
    </row>
    <row r="367" spans="14:51" ht="11.25">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0"/>
      <c r="AY367" s="200"/>
    </row>
    <row r="368" spans="14:51" ht="11.25">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0"/>
      <c r="AL368" s="200"/>
      <c r="AM368" s="200"/>
      <c r="AN368" s="200"/>
      <c r="AO368" s="200"/>
      <c r="AP368" s="200"/>
      <c r="AQ368" s="200"/>
      <c r="AR368" s="200"/>
      <c r="AS368" s="200"/>
      <c r="AT368" s="200"/>
      <c r="AU368" s="200"/>
      <c r="AV368" s="200"/>
      <c r="AW368" s="200"/>
      <c r="AX368" s="200"/>
      <c r="AY368" s="200"/>
    </row>
    <row r="369" spans="14:51" ht="11.25">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200"/>
      <c r="AY369" s="200"/>
    </row>
    <row r="370" spans="14:51" ht="11.25">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0"/>
      <c r="AY370" s="200"/>
    </row>
    <row r="371" spans="14:51" ht="11.25">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0"/>
      <c r="AY371" s="200"/>
    </row>
    <row r="372" spans="14:51" ht="11.25">
      <c r="N372" s="200"/>
      <c r="O372" s="200"/>
      <c r="P372" s="200"/>
      <c r="Q372" s="200"/>
      <c r="R372" s="200"/>
      <c r="S372" s="200"/>
      <c r="T372" s="200"/>
      <c r="U372" s="200"/>
      <c r="V372" s="200"/>
      <c r="W372" s="200"/>
      <c r="X372" s="200"/>
      <c r="Y372" s="200"/>
      <c r="Z372" s="200"/>
      <c r="AA372" s="200"/>
      <c r="AB372" s="200"/>
      <c r="AC372" s="200"/>
      <c r="AD372" s="200"/>
      <c r="AE372" s="200"/>
      <c r="AF372" s="200"/>
      <c r="AG372" s="200"/>
      <c r="AH372" s="200"/>
      <c r="AI372" s="200"/>
      <c r="AJ372" s="200"/>
      <c r="AK372" s="200"/>
      <c r="AL372" s="200"/>
      <c r="AM372" s="200"/>
      <c r="AN372" s="200"/>
      <c r="AO372" s="200"/>
      <c r="AP372" s="200"/>
      <c r="AQ372" s="200"/>
      <c r="AR372" s="200"/>
      <c r="AS372" s="200"/>
      <c r="AT372" s="200"/>
      <c r="AU372" s="200"/>
      <c r="AV372" s="200"/>
      <c r="AW372" s="200"/>
      <c r="AX372" s="200"/>
      <c r="AY372" s="200"/>
    </row>
    <row r="373" spans="14:51" ht="11.25">
      <c r="N373" s="200"/>
      <c r="O373" s="200"/>
      <c r="P373" s="200"/>
      <c r="Q373" s="200"/>
      <c r="R373" s="200"/>
      <c r="S373" s="200"/>
      <c r="T373" s="200"/>
      <c r="U373" s="200"/>
      <c r="V373" s="200"/>
      <c r="W373" s="200"/>
      <c r="X373" s="200"/>
      <c r="Y373" s="200"/>
      <c r="Z373" s="200"/>
      <c r="AA373" s="200"/>
      <c r="AB373" s="200"/>
      <c r="AC373" s="200"/>
      <c r="AD373" s="200"/>
      <c r="AE373" s="200"/>
      <c r="AF373" s="200"/>
      <c r="AG373" s="200"/>
      <c r="AH373" s="200"/>
      <c r="AI373" s="200"/>
      <c r="AJ373" s="200"/>
      <c r="AK373" s="200"/>
      <c r="AL373" s="200"/>
      <c r="AM373" s="200"/>
      <c r="AN373" s="200"/>
      <c r="AO373" s="200"/>
      <c r="AP373" s="200"/>
      <c r="AQ373" s="200"/>
      <c r="AR373" s="200"/>
      <c r="AS373" s="200"/>
      <c r="AT373" s="200"/>
      <c r="AU373" s="200"/>
      <c r="AV373" s="200"/>
      <c r="AW373" s="200"/>
      <c r="AX373" s="200"/>
      <c r="AY373" s="200"/>
    </row>
    <row r="374" spans="14:51" ht="11.25">
      <c r="N374" s="200"/>
      <c r="O374" s="200"/>
      <c r="P374" s="200"/>
      <c r="Q374" s="200"/>
      <c r="R374" s="200"/>
      <c r="S374" s="200"/>
      <c r="T374" s="200"/>
      <c r="U374" s="200"/>
      <c r="V374" s="200"/>
      <c r="W374" s="200"/>
      <c r="X374" s="200"/>
      <c r="Y374" s="200"/>
      <c r="Z374" s="200"/>
      <c r="AA374" s="200"/>
      <c r="AB374" s="200"/>
      <c r="AC374" s="200"/>
      <c r="AD374" s="200"/>
      <c r="AE374" s="200"/>
      <c r="AF374" s="200"/>
      <c r="AG374" s="200"/>
      <c r="AH374" s="200"/>
      <c r="AI374" s="200"/>
      <c r="AJ374" s="200"/>
      <c r="AK374" s="200"/>
      <c r="AL374" s="200"/>
      <c r="AM374" s="200"/>
      <c r="AN374" s="200"/>
      <c r="AO374" s="200"/>
      <c r="AP374" s="200"/>
      <c r="AQ374" s="200"/>
      <c r="AR374" s="200"/>
      <c r="AS374" s="200"/>
      <c r="AT374" s="200"/>
      <c r="AU374" s="200"/>
      <c r="AV374" s="200"/>
      <c r="AW374" s="200"/>
      <c r="AX374" s="200"/>
      <c r="AY374" s="200"/>
    </row>
    <row r="375" spans="14:51" ht="11.25">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0"/>
      <c r="AL375" s="200"/>
      <c r="AM375" s="200"/>
      <c r="AN375" s="200"/>
      <c r="AO375" s="200"/>
      <c r="AP375" s="200"/>
      <c r="AQ375" s="200"/>
      <c r="AR375" s="200"/>
      <c r="AS375" s="200"/>
      <c r="AT375" s="200"/>
      <c r="AU375" s="200"/>
      <c r="AV375" s="200"/>
      <c r="AW375" s="200"/>
      <c r="AX375" s="200"/>
      <c r="AY375" s="200"/>
    </row>
    <row r="376" spans="14:51" ht="11.25">
      <c r="N376" s="200"/>
      <c r="O376" s="200"/>
      <c r="P376" s="200"/>
      <c r="Q376" s="200"/>
      <c r="R376" s="200"/>
      <c r="S376" s="200"/>
      <c r="T376" s="200"/>
      <c r="U376" s="200"/>
      <c r="V376" s="200"/>
      <c r="W376" s="200"/>
      <c r="X376" s="200"/>
      <c r="Y376" s="200"/>
      <c r="Z376" s="200"/>
      <c r="AA376" s="200"/>
      <c r="AB376" s="200"/>
      <c r="AC376" s="200"/>
      <c r="AD376" s="200"/>
      <c r="AE376" s="200"/>
      <c r="AF376" s="200"/>
      <c r="AG376" s="200"/>
      <c r="AH376" s="200"/>
      <c r="AI376" s="200"/>
      <c r="AJ376" s="200"/>
      <c r="AK376" s="200"/>
      <c r="AL376" s="200"/>
      <c r="AM376" s="200"/>
      <c r="AN376" s="200"/>
      <c r="AO376" s="200"/>
      <c r="AP376" s="200"/>
      <c r="AQ376" s="200"/>
      <c r="AR376" s="200"/>
      <c r="AS376" s="200"/>
      <c r="AT376" s="200"/>
      <c r="AU376" s="200"/>
      <c r="AV376" s="200"/>
      <c r="AW376" s="200"/>
      <c r="AX376" s="200"/>
      <c r="AY376" s="200"/>
    </row>
    <row r="377" spans="14:51" ht="11.25">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c r="AI377" s="200"/>
      <c r="AJ377" s="200"/>
      <c r="AK377" s="200"/>
      <c r="AL377" s="200"/>
      <c r="AM377" s="200"/>
      <c r="AN377" s="200"/>
      <c r="AO377" s="200"/>
      <c r="AP377" s="200"/>
      <c r="AQ377" s="200"/>
      <c r="AR377" s="200"/>
      <c r="AS377" s="200"/>
      <c r="AT377" s="200"/>
      <c r="AU377" s="200"/>
      <c r="AV377" s="200"/>
      <c r="AW377" s="200"/>
      <c r="AX377" s="200"/>
      <c r="AY377" s="200"/>
    </row>
    <row r="378" spans="14:51" ht="11.25">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0"/>
      <c r="AL378" s="200"/>
      <c r="AM378" s="200"/>
      <c r="AN378" s="200"/>
      <c r="AO378" s="200"/>
      <c r="AP378" s="200"/>
      <c r="AQ378" s="200"/>
      <c r="AR378" s="200"/>
      <c r="AS378" s="200"/>
      <c r="AT378" s="200"/>
      <c r="AU378" s="200"/>
      <c r="AV378" s="200"/>
      <c r="AW378" s="200"/>
      <c r="AX378" s="200"/>
      <c r="AY378" s="200"/>
    </row>
    <row r="379" spans="14:51" ht="11.25">
      <c r="N379" s="200"/>
      <c r="O379" s="200"/>
      <c r="P379" s="200"/>
      <c r="Q379" s="200"/>
      <c r="R379" s="200"/>
      <c r="S379" s="200"/>
      <c r="T379" s="200"/>
      <c r="U379" s="200"/>
      <c r="V379" s="200"/>
      <c r="W379" s="200"/>
      <c r="X379" s="200"/>
      <c r="Y379" s="200"/>
      <c r="Z379" s="200"/>
      <c r="AA379" s="200"/>
      <c r="AB379" s="200"/>
      <c r="AC379" s="200"/>
      <c r="AD379" s="200"/>
      <c r="AE379" s="200"/>
      <c r="AF379" s="200"/>
      <c r="AG379" s="200"/>
      <c r="AH379" s="200"/>
      <c r="AI379" s="200"/>
      <c r="AJ379" s="200"/>
      <c r="AK379" s="200"/>
      <c r="AL379" s="200"/>
      <c r="AM379" s="200"/>
      <c r="AN379" s="200"/>
      <c r="AO379" s="200"/>
      <c r="AP379" s="200"/>
      <c r="AQ379" s="200"/>
      <c r="AR379" s="200"/>
      <c r="AS379" s="200"/>
      <c r="AT379" s="200"/>
      <c r="AU379" s="200"/>
      <c r="AV379" s="200"/>
      <c r="AW379" s="200"/>
      <c r="AX379" s="200"/>
      <c r="AY379" s="200"/>
    </row>
    <row r="380" spans="14:51" ht="11.25">
      <c r="N380" s="200"/>
      <c r="O380" s="200"/>
      <c r="P380" s="200"/>
      <c r="Q380" s="200"/>
      <c r="R380" s="200"/>
      <c r="S380" s="200"/>
      <c r="T380" s="200"/>
      <c r="U380" s="200"/>
      <c r="V380" s="200"/>
      <c r="W380" s="200"/>
      <c r="X380" s="200"/>
      <c r="Y380" s="200"/>
      <c r="Z380" s="200"/>
      <c r="AA380" s="200"/>
      <c r="AB380" s="200"/>
      <c r="AC380" s="200"/>
      <c r="AD380" s="200"/>
      <c r="AE380" s="200"/>
      <c r="AF380" s="200"/>
      <c r="AG380" s="200"/>
      <c r="AH380" s="200"/>
      <c r="AI380" s="200"/>
      <c r="AJ380" s="200"/>
      <c r="AK380" s="200"/>
      <c r="AL380" s="200"/>
      <c r="AM380" s="200"/>
      <c r="AN380" s="200"/>
      <c r="AO380" s="200"/>
      <c r="AP380" s="200"/>
      <c r="AQ380" s="200"/>
      <c r="AR380" s="200"/>
      <c r="AS380" s="200"/>
      <c r="AT380" s="200"/>
      <c r="AU380" s="200"/>
      <c r="AV380" s="200"/>
      <c r="AW380" s="200"/>
      <c r="AX380" s="200"/>
      <c r="AY380" s="200"/>
    </row>
    <row r="381" spans="14:51" ht="11.25">
      <c r="N381" s="200"/>
      <c r="O381" s="200"/>
      <c r="P381" s="200"/>
      <c r="Q381" s="200"/>
      <c r="R381" s="200"/>
      <c r="S381" s="200"/>
      <c r="T381" s="200"/>
      <c r="U381" s="200"/>
      <c r="V381" s="200"/>
      <c r="W381" s="200"/>
      <c r="X381" s="200"/>
      <c r="Y381" s="200"/>
      <c r="Z381" s="200"/>
      <c r="AA381" s="200"/>
      <c r="AB381" s="200"/>
      <c r="AC381" s="200"/>
      <c r="AD381" s="200"/>
      <c r="AE381" s="200"/>
      <c r="AF381" s="200"/>
      <c r="AG381" s="200"/>
      <c r="AH381" s="200"/>
      <c r="AI381" s="200"/>
      <c r="AJ381" s="200"/>
      <c r="AK381" s="200"/>
      <c r="AL381" s="200"/>
      <c r="AM381" s="200"/>
      <c r="AN381" s="200"/>
      <c r="AO381" s="200"/>
      <c r="AP381" s="200"/>
      <c r="AQ381" s="200"/>
      <c r="AR381" s="200"/>
      <c r="AS381" s="200"/>
      <c r="AT381" s="200"/>
      <c r="AU381" s="200"/>
      <c r="AV381" s="200"/>
      <c r="AW381" s="200"/>
      <c r="AX381" s="200"/>
      <c r="AY381" s="200"/>
    </row>
    <row r="382" spans="14:51" ht="11.25">
      <c r="N382" s="200"/>
      <c r="O382" s="200"/>
      <c r="P382" s="200"/>
      <c r="Q382" s="200"/>
      <c r="R382" s="200"/>
      <c r="S382" s="200"/>
      <c r="T382" s="200"/>
      <c r="U382" s="200"/>
      <c r="V382" s="200"/>
      <c r="W382" s="200"/>
      <c r="X382" s="200"/>
      <c r="Y382" s="200"/>
      <c r="Z382" s="200"/>
      <c r="AA382" s="200"/>
      <c r="AB382" s="200"/>
      <c r="AC382" s="200"/>
      <c r="AD382" s="200"/>
      <c r="AE382" s="200"/>
      <c r="AF382" s="200"/>
      <c r="AG382" s="200"/>
      <c r="AH382" s="200"/>
      <c r="AI382" s="200"/>
      <c r="AJ382" s="200"/>
      <c r="AK382" s="200"/>
      <c r="AL382" s="200"/>
      <c r="AM382" s="200"/>
      <c r="AN382" s="200"/>
      <c r="AO382" s="200"/>
      <c r="AP382" s="200"/>
      <c r="AQ382" s="200"/>
      <c r="AR382" s="200"/>
      <c r="AS382" s="200"/>
      <c r="AT382" s="200"/>
      <c r="AU382" s="200"/>
      <c r="AV382" s="200"/>
      <c r="AW382" s="200"/>
      <c r="AX382" s="200"/>
      <c r="AY382" s="200"/>
    </row>
    <row r="383" spans="14:51" ht="11.25">
      <c r="N383" s="200"/>
      <c r="O383" s="200"/>
      <c r="P383" s="200"/>
      <c r="Q383" s="200"/>
      <c r="R383" s="200"/>
      <c r="S383" s="200"/>
      <c r="T383" s="200"/>
      <c r="U383" s="200"/>
      <c r="V383" s="200"/>
      <c r="W383" s="200"/>
      <c r="X383" s="200"/>
      <c r="Y383" s="200"/>
      <c r="Z383" s="200"/>
      <c r="AA383" s="200"/>
      <c r="AB383" s="200"/>
      <c r="AC383" s="200"/>
      <c r="AD383" s="200"/>
      <c r="AE383" s="200"/>
      <c r="AF383" s="200"/>
      <c r="AG383" s="200"/>
      <c r="AH383" s="200"/>
      <c r="AI383" s="200"/>
      <c r="AJ383" s="200"/>
      <c r="AK383" s="200"/>
      <c r="AL383" s="200"/>
      <c r="AM383" s="200"/>
      <c r="AN383" s="200"/>
      <c r="AO383" s="200"/>
      <c r="AP383" s="200"/>
      <c r="AQ383" s="200"/>
      <c r="AR383" s="200"/>
      <c r="AS383" s="200"/>
      <c r="AT383" s="200"/>
      <c r="AU383" s="200"/>
      <c r="AV383" s="200"/>
      <c r="AW383" s="200"/>
      <c r="AX383" s="200"/>
      <c r="AY383" s="200"/>
    </row>
    <row r="384" spans="14:51" ht="11.25">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200"/>
      <c r="AL384" s="200"/>
      <c r="AM384" s="200"/>
      <c r="AN384" s="200"/>
      <c r="AO384" s="200"/>
      <c r="AP384" s="200"/>
      <c r="AQ384" s="200"/>
      <c r="AR384" s="200"/>
      <c r="AS384" s="200"/>
      <c r="AT384" s="200"/>
      <c r="AU384" s="200"/>
      <c r="AV384" s="200"/>
      <c r="AW384" s="200"/>
      <c r="AX384" s="200"/>
      <c r="AY384" s="200"/>
    </row>
    <row r="385" spans="14:51" ht="11.25">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200"/>
      <c r="AL385" s="200"/>
      <c r="AM385" s="200"/>
      <c r="AN385" s="200"/>
      <c r="AO385" s="200"/>
      <c r="AP385" s="200"/>
      <c r="AQ385" s="200"/>
      <c r="AR385" s="200"/>
      <c r="AS385" s="200"/>
      <c r="AT385" s="200"/>
      <c r="AU385" s="200"/>
      <c r="AV385" s="200"/>
      <c r="AW385" s="200"/>
      <c r="AX385" s="200"/>
      <c r="AY385" s="200"/>
    </row>
    <row r="386" spans="14:51" ht="11.25">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200"/>
      <c r="AL386" s="200"/>
      <c r="AM386" s="200"/>
      <c r="AN386" s="200"/>
      <c r="AO386" s="200"/>
      <c r="AP386" s="200"/>
      <c r="AQ386" s="200"/>
      <c r="AR386" s="200"/>
      <c r="AS386" s="200"/>
      <c r="AT386" s="200"/>
      <c r="AU386" s="200"/>
      <c r="AV386" s="200"/>
      <c r="AW386" s="200"/>
      <c r="AX386" s="200"/>
      <c r="AY386" s="200"/>
    </row>
    <row r="387" spans="14:51" ht="11.25">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0"/>
      <c r="AL387" s="200"/>
      <c r="AM387" s="200"/>
      <c r="AN387" s="200"/>
      <c r="AO387" s="200"/>
      <c r="AP387" s="200"/>
      <c r="AQ387" s="200"/>
      <c r="AR387" s="200"/>
      <c r="AS387" s="200"/>
      <c r="AT387" s="200"/>
      <c r="AU387" s="200"/>
      <c r="AV387" s="200"/>
      <c r="AW387" s="200"/>
      <c r="AX387" s="200"/>
      <c r="AY387" s="200"/>
    </row>
    <row r="388" spans="14:51" ht="11.25">
      <c r="N388" s="200"/>
      <c r="O388" s="200"/>
      <c r="P388" s="200"/>
      <c r="Q388" s="200"/>
      <c r="R388" s="200"/>
      <c r="S388" s="200"/>
      <c r="T388" s="200"/>
      <c r="U388" s="200"/>
      <c r="V388" s="200"/>
      <c r="W388" s="200"/>
      <c r="X388" s="200"/>
      <c r="Y388" s="200"/>
      <c r="Z388" s="200"/>
      <c r="AA388" s="200"/>
      <c r="AB388" s="200"/>
      <c r="AC388" s="200"/>
      <c r="AD388" s="200"/>
      <c r="AE388" s="200"/>
      <c r="AF388" s="200"/>
      <c r="AG388" s="200"/>
      <c r="AH388" s="200"/>
      <c r="AI388" s="200"/>
      <c r="AJ388" s="200"/>
      <c r="AK388" s="200"/>
      <c r="AL388" s="200"/>
      <c r="AM388" s="200"/>
      <c r="AN388" s="200"/>
      <c r="AO388" s="200"/>
      <c r="AP388" s="200"/>
      <c r="AQ388" s="200"/>
      <c r="AR388" s="200"/>
      <c r="AS388" s="200"/>
      <c r="AT388" s="200"/>
      <c r="AU388" s="200"/>
      <c r="AV388" s="200"/>
      <c r="AW388" s="200"/>
      <c r="AX388" s="200"/>
      <c r="AY388" s="200"/>
    </row>
    <row r="389" spans="14:51" ht="11.25">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0"/>
      <c r="AQ389" s="200"/>
      <c r="AR389" s="200"/>
      <c r="AS389" s="200"/>
      <c r="AT389" s="200"/>
      <c r="AU389" s="200"/>
      <c r="AV389" s="200"/>
      <c r="AW389" s="200"/>
      <c r="AX389" s="200"/>
      <c r="AY389" s="200"/>
    </row>
    <row r="390" spans="14:51" ht="11.25">
      <c r="N390" s="200"/>
      <c r="O390" s="200"/>
      <c r="P390" s="200"/>
      <c r="Q390" s="200"/>
      <c r="R390" s="200"/>
      <c r="S390" s="200"/>
      <c r="T390" s="200"/>
      <c r="U390" s="200"/>
      <c r="V390" s="200"/>
      <c r="W390" s="200"/>
      <c r="X390" s="200"/>
      <c r="Y390" s="200"/>
      <c r="Z390" s="200"/>
      <c r="AA390" s="200"/>
      <c r="AB390" s="200"/>
      <c r="AC390" s="200"/>
      <c r="AD390" s="200"/>
      <c r="AE390" s="200"/>
      <c r="AF390" s="200"/>
      <c r="AG390" s="200"/>
      <c r="AH390" s="200"/>
      <c r="AI390" s="200"/>
      <c r="AJ390" s="200"/>
      <c r="AK390" s="200"/>
      <c r="AL390" s="200"/>
      <c r="AM390" s="200"/>
      <c r="AN390" s="200"/>
      <c r="AO390" s="200"/>
      <c r="AP390" s="200"/>
      <c r="AQ390" s="200"/>
      <c r="AR390" s="200"/>
      <c r="AS390" s="200"/>
      <c r="AT390" s="200"/>
      <c r="AU390" s="200"/>
      <c r="AV390" s="200"/>
      <c r="AW390" s="200"/>
      <c r="AX390" s="200"/>
      <c r="AY390" s="200"/>
    </row>
    <row r="391" spans="14:51" ht="11.25">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0"/>
      <c r="AL391" s="200"/>
      <c r="AM391" s="200"/>
      <c r="AN391" s="200"/>
      <c r="AO391" s="200"/>
      <c r="AP391" s="200"/>
      <c r="AQ391" s="200"/>
      <c r="AR391" s="200"/>
      <c r="AS391" s="200"/>
      <c r="AT391" s="200"/>
      <c r="AU391" s="200"/>
      <c r="AV391" s="200"/>
      <c r="AW391" s="200"/>
      <c r="AX391" s="200"/>
      <c r="AY391" s="200"/>
    </row>
    <row r="392" spans="14:51" ht="11.25">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0"/>
      <c r="AL392" s="200"/>
      <c r="AM392" s="200"/>
      <c r="AN392" s="200"/>
      <c r="AO392" s="200"/>
      <c r="AP392" s="200"/>
      <c r="AQ392" s="200"/>
      <c r="AR392" s="200"/>
      <c r="AS392" s="200"/>
      <c r="AT392" s="200"/>
      <c r="AU392" s="200"/>
      <c r="AV392" s="200"/>
      <c r="AW392" s="200"/>
      <c r="AX392" s="200"/>
      <c r="AY392" s="200"/>
    </row>
    <row r="393" spans="14:51" ht="11.25">
      <c r="N393" s="200"/>
      <c r="O393" s="200"/>
      <c r="P393" s="200"/>
      <c r="Q393" s="200"/>
      <c r="R393" s="200"/>
      <c r="S393" s="200"/>
      <c r="T393" s="200"/>
      <c r="U393" s="200"/>
      <c r="V393" s="200"/>
      <c r="W393" s="200"/>
      <c r="X393" s="200"/>
      <c r="Y393" s="200"/>
      <c r="Z393" s="200"/>
      <c r="AA393" s="200"/>
      <c r="AB393" s="200"/>
      <c r="AC393" s="200"/>
      <c r="AD393" s="200"/>
      <c r="AE393" s="200"/>
      <c r="AF393" s="200"/>
      <c r="AG393" s="200"/>
      <c r="AH393" s="200"/>
      <c r="AI393" s="200"/>
      <c r="AJ393" s="200"/>
      <c r="AK393" s="200"/>
      <c r="AL393" s="200"/>
      <c r="AM393" s="200"/>
      <c r="AN393" s="200"/>
      <c r="AO393" s="200"/>
      <c r="AP393" s="200"/>
      <c r="AQ393" s="200"/>
      <c r="AR393" s="200"/>
      <c r="AS393" s="200"/>
      <c r="AT393" s="200"/>
      <c r="AU393" s="200"/>
      <c r="AV393" s="200"/>
      <c r="AW393" s="200"/>
      <c r="AX393" s="200"/>
      <c r="AY393" s="200"/>
    </row>
    <row r="394" spans="14:51" ht="11.25">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0"/>
      <c r="AL394" s="200"/>
      <c r="AM394" s="200"/>
      <c r="AN394" s="200"/>
      <c r="AO394" s="200"/>
      <c r="AP394" s="200"/>
      <c r="AQ394" s="200"/>
      <c r="AR394" s="200"/>
      <c r="AS394" s="200"/>
      <c r="AT394" s="200"/>
      <c r="AU394" s="200"/>
      <c r="AV394" s="200"/>
      <c r="AW394" s="200"/>
      <c r="AX394" s="200"/>
      <c r="AY394" s="200"/>
    </row>
    <row r="395" spans="14:51" ht="11.25">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c r="AI395" s="200"/>
      <c r="AJ395" s="200"/>
      <c r="AK395" s="200"/>
      <c r="AL395" s="200"/>
      <c r="AM395" s="200"/>
      <c r="AN395" s="200"/>
      <c r="AO395" s="200"/>
      <c r="AP395" s="200"/>
      <c r="AQ395" s="200"/>
      <c r="AR395" s="200"/>
      <c r="AS395" s="200"/>
      <c r="AT395" s="200"/>
      <c r="AU395" s="200"/>
      <c r="AV395" s="200"/>
      <c r="AW395" s="200"/>
      <c r="AX395" s="200"/>
      <c r="AY395" s="200"/>
    </row>
    <row r="396" spans="14:51" ht="11.25">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0"/>
      <c r="AL396" s="200"/>
      <c r="AM396" s="200"/>
      <c r="AN396" s="200"/>
      <c r="AO396" s="200"/>
      <c r="AP396" s="200"/>
      <c r="AQ396" s="200"/>
      <c r="AR396" s="200"/>
      <c r="AS396" s="200"/>
      <c r="AT396" s="200"/>
      <c r="AU396" s="200"/>
      <c r="AV396" s="200"/>
      <c r="AW396" s="200"/>
      <c r="AX396" s="200"/>
      <c r="AY396" s="200"/>
    </row>
    <row r="397" spans="14:51" ht="11.25">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c r="AI397" s="200"/>
      <c r="AJ397" s="200"/>
      <c r="AK397" s="200"/>
      <c r="AL397" s="200"/>
      <c r="AM397" s="200"/>
      <c r="AN397" s="200"/>
      <c r="AO397" s="200"/>
      <c r="AP397" s="200"/>
      <c r="AQ397" s="200"/>
      <c r="AR397" s="200"/>
      <c r="AS397" s="200"/>
      <c r="AT397" s="200"/>
      <c r="AU397" s="200"/>
      <c r="AV397" s="200"/>
      <c r="AW397" s="200"/>
      <c r="AX397" s="200"/>
      <c r="AY397" s="200"/>
    </row>
    <row r="398" spans="14:51" ht="11.25">
      <c r="N398" s="200"/>
      <c r="O398" s="200"/>
      <c r="P398" s="200"/>
      <c r="Q398" s="200"/>
      <c r="R398" s="200"/>
      <c r="S398" s="200"/>
      <c r="T398" s="200"/>
      <c r="U398" s="200"/>
      <c r="V398" s="200"/>
      <c r="W398" s="200"/>
      <c r="X398" s="200"/>
      <c r="Y398" s="200"/>
      <c r="Z398" s="200"/>
      <c r="AA398" s="200"/>
      <c r="AB398" s="200"/>
      <c r="AC398" s="200"/>
      <c r="AD398" s="200"/>
      <c r="AE398" s="200"/>
      <c r="AF398" s="200"/>
      <c r="AG398" s="200"/>
      <c r="AH398" s="200"/>
      <c r="AI398" s="200"/>
      <c r="AJ398" s="200"/>
      <c r="AK398" s="200"/>
      <c r="AL398" s="200"/>
      <c r="AM398" s="200"/>
      <c r="AN398" s="200"/>
      <c r="AO398" s="200"/>
      <c r="AP398" s="200"/>
      <c r="AQ398" s="200"/>
      <c r="AR398" s="200"/>
      <c r="AS398" s="200"/>
      <c r="AT398" s="200"/>
      <c r="AU398" s="200"/>
      <c r="AV398" s="200"/>
      <c r="AW398" s="200"/>
      <c r="AX398" s="200"/>
      <c r="AY398" s="200"/>
    </row>
    <row r="399" spans="14:51" ht="11.25">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200"/>
      <c r="AL399" s="200"/>
      <c r="AM399" s="200"/>
      <c r="AN399" s="200"/>
      <c r="AO399" s="200"/>
      <c r="AP399" s="200"/>
      <c r="AQ399" s="200"/>
      <c r="AR399" s="200"/>
      <c r="AS399" s="200"/>
      <c r="AT399" s="200"/>
      <c r="AU399" s="200"/>
      <c r="AV399" s="200"/>
      <c r="AW399" s="200"/>
      <c r="AX399" s="200"/>
      <c r="AY399" s="200"/>
    </row>
    <row r="400" spans="14:51" ht="11.25">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200"/>
      <c r="AL400" s="200"/>
      <c r="AM400" s="200"/>
      <c r="AN400" s="200"/>
      <c r="AO400" s="200"/>
      <c r="AP400" s="200"/>
      <c r="AQ400" s="200"/>
      <c r="AR400" s="200"/>
      <c r="AS400" s="200"/>
      <c r="AT400" s="200"/>
      <c r="AU400" s="200"/>
      <c r="AV400" s="200"/>
      <c r="AW400" s="200"/>
      <c r="AX400" s="200"/>
      <c r="AY400" s="200"/>
    </row>
    <row r="401" spans="14:51" ht="11.25">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c r="AI401" s="200"/>
      <c r="AJ401" s="200"/>
      <c r="AK401" s="200"/>
      <c r="AL401" s="200"/>
      <c r="AM401" s="200"/>
      <c r="AN401" s="200"/>
      <c r="AO401" s="200"/>
      <c r="AP401" s="200"/>
      <c r="AQ401" s="200"/>
      <c r="AR401" s="200"/>
      <c r="AS401" s="200"/>
      <c r="AT401" s="200"/>
      <c r="AU401" s="200"/>
      <c r="AV401" s="200"/>
      <c r="AW401" s="200"/>
      <c r="AX401" s="200"/>
      <c r="AY401" s="200"/>
    </row>
    <row r="402" spans="14:51" ht="11.25">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0"/>
      <c r="AL402" s="200"/>
      <c r="AM402" s="200"/>
      <c r="AN402" s="200"/>
      <c r="AO402" s="200"/>
      <c r="AP402" s="200"/>
      <c r="AQ402" s="200"/>
      <c r="AR402" s="200"/>
      <c r="AS402" s="200"/>
      <c r="AT402" s="200"/>
      <c r="AU402" s="200"/>
      <c r="AV402" s="200"/>
      <c r="AW402" s="200"/>
      <c r="AX402" s="200"/>
      <c r="AY402" s="200"/>
    </row>
    <row r="403" spans="14:51" ht="11.25">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c r="AI403" s="200"/>
      <c r="AJ403" s="200"/>
      <c r="AK403" s="200"/>
      <c r="AL403" s="200"/>
      <c r="AM403" s="200"/>
      <c r="AN403" s="200"/>
      <c r="AO403" s="200"/>
      <c r="AP403" s="200"/>
      <c r="AQ403" s="200"/>
      <c r="AR403" s="200"/>
      <c r="AS403" s="200"/>
      <c r="AT403" s="200"/>
      <c r="AU403" s="200"/>
      <c r="AV403" s="200"/>
      <c r="AW403" s="200"/>
      <c r="AX403" s="200"/>
      <c r="AY403" s="200"/>
    </row>
    <row r="404" spans="14:51" ht="11.25">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c r="AI404" s="200"/>
      <c r="AJ404" s="200"/>
      <c r="AK404" s="200"/>
      <c r="AL404" s="200"/>
      <c r="AM404" s="200"/>
      <c r="AN404" s="200"/>
      <c r="AO404" s="200"/>
      <c r="AP404" s="200"/>
      <c r="AQ404" s="200"/>
      <c r="AR404" s="200"/>
      <c r="AS404" s="200"/>
      <c r="AT404" s="200"/>
      <c r="AU404" s="200"/>
      <c r="AV404" s="200"/>
      <c r="AW404" s="200"/>
      <c r="AX404" s="200"/>
      <c r="AY404" s="200"/>
    </row>
    <row r="405" spans="14:51" ht="11.25">
      <c r="N405" s="200"/>
      <c r="O405" s="200"/>
      <c r="P405" s="200"/>
      <c r="Q405" s="200"/>
      <c r="R405" s="200"/>
      <c r="S405" s="200"/>
      <c r="T405" s="200"/>
      <c r="U405" s="200"/>
      <c r="V405" s="200"/>
      <c r="W405" s="200"/>
      <c r="X405" s="200"/>
      <c r="Y405" s="200"/>
      <c r="Z405" s="200"/>
      <c r="AA405" s="200"/>
      <c r="AB405" s="200"/>
      <c r="AC405" s="200"/>
      <c r="AD405" s="200"/>
      <c r="AE405" s="200"/>
      <c r="AF405" s="200"/>
      <c r="AG405" s="200"/>
      <c r="AH405" s="200"/>
      <c r="AI405" s="200"/>
      <c r="AJ405" s="200"/>
      <c r="AK405" s="200"/>
      <c r="AL405" s="200"/>
      <c r="AM405" s="200"/>
      <c r="AN405" s="200"/>
      <c r="AO405" s="200"/>
      <c r="AP405" s="200"/>
      <c r="AQ405" s="200"/>
      <c r="AR405" s="200"/>
      <c r="AS405" s="200"/>
      <c r="AT405" s="200"/>
      <c r="AU405" s="200"/>
      <c r="AV405" s="200"/>
      <c r="AW405" s="200"/>
      <c r="AX405" s="200"/>
      <c r="AY405" s="200"/>
    </row>
    <row r="406" spans="14:51" ht="11.25">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0"/>
      <c r="AL406" s="200"/>
      <c r="AM406" s="200"/>
      <c r="AN406" s="200"/>
      <c r="AO406" s="200"/>
      <c r="AP406" s="200"/>
      <c r="AQ406" s="200"/>
      <c r="AR406" s="200"/>
      <c r="AS406" s="200"/>
      <c r="AT406" s="200"/>
      <c r="AU406" s="200"/>
      <c r="AV406" s="200"/>
      <c r="AW406" s="200"/>
      <c r="AX406" s="200"/>
      <c r="AY406" s="200"/>
    </row>
    <row r="407" spans="14:51" ht="11.25">
      <c r="N407" s="200"/>
      <c r="O407" s="200"/>
      <c r="P407" s="200"/>
      <c r="Q407" s="200"/>
      <c r="R407" s="200"/>
      <c r="S407" s="200"/>
      <c r="T407" s="200"/>
      <c r="U407" s="200"/>
      <c r="V407" s="200"/>
      <c r="W407" s="200"/>
      <c r="X407" s="200"/>
      <c r="Y407" s="200"/>
      <c r="Z407" s="200"/>
      <c r="AA407" s="200"/>
      <c r="AB407" s="200"/>
      <c r="AC407" s="200"/>
      <c r="AD407" s="200"/>
      <c r="AE407" s="200"/>
      <c r="AF407" s="200"/>
      <c r="AG407" s="200"/>
      <c r="AH407" s="200"/>
      <c r="AI407" s="200"/>
      <c r="AJ407" s="200"/>
      <c r="AK407" s="200"/>
      <c r="AL407" s="200"/>
      <c r="AM407" s="200"/>
      <c r="AN407" s="200"/>
      <c r="AO407" s="200"/>
      <c r="AP407" s="200"/>
      <c r="AQ407" s="200"/>
      <c r="AR407" s="200"/>
      <c r="AS407" s="200"/>
      <c r="AT407" s="200"/>
      <c r="AU407" s="200"/>
      <c r="AV407" s="200"/>
      <c r="AW407" s="200"/>
      <c r="AX407" s="200"/>
      <c r="AY407" s="200"/>
    </row>
    <row r="408" spans="14:51" ht="11.25">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0"/>
      <c r="AL408" s="200"/>
      <c r="AM408" s="200"/>
      <c r="AN408" s="200"/>
      <c r="AO408" s="200"/>
      <c r="AP408" s="200"/>
      <c r="AQ408" s="200"/>
      <c r="AR408" s="200"/>
      <c r="AS408" s="200"/>
      <c r="AT408" s="200"/>
      <c r="AU408" s="200"/>
      <c r="AV408" s="200"/>
      <c r="AW408" s="200"/>
      <c r="AX408" s="200"/>
      <c r="AY408" s="200"/>
    </row>
    <row r="409" spans="14:51" ht="11.25">
      <c r="N409" s="200"/>
      <c r="O409" s="200"/>
      <c r="P409" s="200"/>
      <c r="Q409" s="200"/>
      <c r="R409" s="200"/>
      <c r="S409" s="200"/>
      <c r="T409" s="200"/>
      <c r="U409" s="200"/>
      <c r="V409" s="200"/>
      <c r="W409" s="200"/>
      <c r="X409" s="200"/>
      <c r="Y409" s="200"/>
      <c r="Z409" s="200"/>
      <c r="AA409" s="200"/>
      <c r="AB409" s="200"/>
      <c r="AC409" s="200"/>
      <c r="AD409" s="200"/>
      <c r="AE409" s="200"/>
      <c r="AF409" s="200"/>
      <c r="AG409" s="200"/>
      <c r="AH409" s="200"/>
      <c r="AI409" s="200"/>
      <c r="AJ409" s="200"/>
      <c r="AK409" s="200"/>
      <c r="AL409" s="200"/>
      <c r="AM409" s="200"/>
      <c r="AN409" s="200"/>
      <c r="AO409" s="200"/>
      <c r="AP409" s="200"/>
      <c r="AQ409" s="200"/>
      <c r="AR409" s="200"/>
      <c r="AS409" s="200"/>
      <c r="AT409" s="200"/>
      <c r="AU409" s="200"/>
      <c r="AV409" s="200"/>
      <c r="AW409" s="200"/>
      <c r="AX409" s="200"/>
      <c r="AY409" s="200"/>
    </row>
    <row r="410" spans="14:51" ht="11.25">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0"/>
      <c r="AL410" s="200"/>
      <c r="AM410" s="200"/>
      <c r="AN410" s="200"/>
      <c r="AO410" s="200"/>
      <c r="AP410" s="200"/>
      <c r="AQ410" s="200"/>
      <c r="AR410" s="200"/>
      <c r="AS410" s="200"/>
      <c r="AT410" s="200"/>
      <c r="AU410" s="200"/>
      <c r="AV410" s="200"/>
      <c r="AW410" s="200"/>
      <c r="AX410" s="200"/>
      <c r="AY410" s="200"/>
    </row>
    <row r="411" spans="14:51" ht="11.25">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0"/>
      <c r="AL411" s="200"/>
      <c r="AM411" s="200"/>
      <c r="AN411" s="200"/>
      <c r="AO411" s="200"/>
      <c r="AP411" s="200"/>
      <c r="AQ411" s="200"/>
      <c r="AR411" s="200"/>
      <c r="AS411" s="200"/>
      <c r="AT411" s="200"/>
      <c r="AU411" s="200"/>
      <c r="AV411" s="200"/>
      <c r="AW411" s="200"/>
      <c r="AX411" s="200"/>
      <c r="AY411" s="200"/>
    </row>
    <row r="412" spans="14:51" ht="11.25">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0"/>
      <c r="AL412" s="200"/>
      <c r="AM412" s="200"/>
      <c r="AN412" s="200"/>
      <c r="AO412" s="200"/>
      <c r="AP412" s="200"/>
      <c r="AQ412" s="200"/>
      <c r="AR412" s="200"/>
      <c r="AS412" s="200"/>
      <c r="AT412" s="200"/>
      <c r="AU412" s="200"/>
      <c r="AV412" s="200"/>
      <c r="AW412" s="200"/>
      <c r="AX412" s="200"/>
      <c r="AY412" s="200"/>
    </row>
    <row r="413" spans="14:51" ht="11.25">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0"/>
      <c r="AL413" s="200"/>
      <c r="AM413" s="200"/>
      <c r="AN413" s="200"/>
      <c r="AO413" s="200"/>
      <c r="AP413" s="200"/>
      <c r="AQ413" s="200"/>
      <c r="AR413" s="200"/>
      <c r="AS413" s="200"/>
      <c r="AT413" s="200"/>
      <c r="AU413" s="200"/>
      <c r="AV413" s="200"/>
      <c r="AW413" s="200"/>
      <c r="AX413" s="200"/>
      <c r="AY413" s="200"/>
    </row>
    <row r="414" spans="14:51" ht="11.25">
      <c r="N414" s="200"/>
      <c r="O414" s="200"/>
      <c r="P414" s="200"/>
      <c r="Q414" s="200"/>
      <c r="R414" s="200"/>
      <c r="S414" s="200"/>
      <c r="T414" s="200"/>
      <c r="U414" s="200"/>
      <c r="V414" s="200"/>
      <c r="W414" s="200"/>
      <c r="X414" s="200"/>
      <c r="Y414" s="200"/>
      <c r="Z414" s="200"/>
      <c r="AA414" s="200"/>
      <c r="AB414" s="200"/>
      <c r="AC414" s="200"/>
      <c r="AD414" s="200"/>
      <c r="AE414" s="200"/>
      <c r="AF414" s="200"/>
      <c r="AG414" s="200"/>
      <c r="AH414" s="200"/>
      <c r="AI414" s="200"/>
      <c r="AJ414" s="200"/>
      <c r="AK414" s="200"/>
      <c r="AL414" s="200"/>
      <c r="AM414" s="200"/>
      <c r="AN414" s="200"/>
      <c r="AO414" s="200"/>
      <c r="AP414" s="200"/>
      <c r="AQ414" s="200"/>
      <c r="AR414" s="200"/>
      <c r="AS414" s="200"/>
      <c r="AT414" s="200"/>
      <c r="AU414" s="200"/>
      <c r="AV414" s="200"/>
      <c r="AW414" s="200"/>
      <c r="AX414" s="200"/>
      <c r="AY414" s="200"/>
    </row>
    <row r="415" spans="14:51" ht="11.25">
      <c r="N415" s="200"/>
      <c r="O415" s="200"/>
      <c r="P415" s="200"/>
      <c r="Q415" s="200"/>
      <c r="R415" s="200"/>
      <c r="S415" s="200"/>
      <c r="T415" s="200"/>
      <c r="U415" s="200"/>
      <c r="V415" s="200"/>
      <c r="W415" s="200"/>
      <c r="X415" s="200"/>
      <c r="Y415" s="200"/>
      <c r="Z415" s="200"/>
      <c r="AA415" s="200"/>
      <c r="AB415" s="200"/>
      <c r="AC415" s="200"/>
      <c r="AD415" s="200"/>
      <c r="AE415" s="200"/>
      <c r="AF415" s="200"/>
      <c r="AG415" s="200"/>
      <c r="AH415" s="200"/>
      <c r="AI415" s="200"/>
      <c r="AJ415" s="200"/>
      <c r="AK415" s="200"/>
      <c r="AL415" s="200"/>
      <c r="AM415" s="200"/>
      <c r="AN415" s="200"/>
      <c r="AO415" s="200"/>
      <c r="AP415" s="200"/>
      <c r="AQ415" s="200"/>
      <c r="AR415" s="200"/>
      <c r="AS415" s="200"/>
      <c r="AT415" s="200"/>
      <c r="AU415" s="200"/>
      <c r="AV415" s="200"/>
      <c r="AW415" s="200"/>
      <c r="AX415" s="200"/>
      <c r="AY415" s="200"/>
    </row>
    <row r="416" spans="14:51" ht="11.25">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0"/>
      <c r="AL416" s="200"/>
      <c r="AM416" s="200"/>
      <c r="AN416" s="200"/>
      <c r="AO416" s="200"/>
      <c r="AP416" s="200"/>
      <c r="AQ416" s="200"/>
      <c r="AR416" s="200"/>
      <c r="AS416" s="200"/>
      <c r="AT416" s="200"/>
      <c r="AU416" s="200"/>
      <c r="AV416" s="200"/>
      <c r="AW416" s="200"/>
      <c r="AX416" s="200"/>
      <c r="AY416" s="200"/>
    </row>
    <row r="417" spans="14:51" ht="11.25">
      <c r="N417" s="200"/>
      <c r="O417" s="200"/>
      <c r="P417" s="200"/>
      <c r="Q417" s="200"/>
      <c r="R417" s="200"/>
      <c r="S417" s="200"/>
      <c r="T417" s="200"/>
      <c r="U417" s="200"/>
      <c r="V417" s="200"/>
      <c r="W417" s="200"/>
      <c r="X417" s="200"/>
      <c r="Y417" s="200"/>
      <c r="Z417" s="200"/>
      <c r="AA417" s="200"/>
      <c r="AB417" s="200"/>
      <c r="AC417" s="200"/>
      <c r="AD417" s="200"/>
      <c r="AE417" s="200"/>
      <c r="AF417" s="200"/>
      <c r="AG417" s="200"/>
      <c r="AH417" s="200"/>
      <c r="AI417" s="200"/>
      <c r="AJ417" s="200"/>
      <c r="AK417" s="200"/>
      <c r="AL417" s="200"/>
      <c r="AM417" s="200"/>
      <c r="AN417" s="200"/>
      <c r="AO417" s="200"/>
      <c r="AP417" s="200"/>
      <c r="AQ417" s="200"/>
      <c r="AR417" s="200"/>
      <c r="AS417" s="200"/>
      <c r="AT417" s="200"/>
      <c r="AU417" s="200"/>
      <c r="AV417" s="200"/>
      <c r="AW417" s="200"/>
      <c r="AX417" s="200"/>
      <c r="AY417" s="200"/>
    </row>
    <row r="418" spans="14:51" ht="11.25">
      <c r="N418" s="200"/>
      <c r="O418" s="200"/>
      <c r="P418" s="200"/>
      <c r="Q418" s="200"/>
      <c r="R418" s="200"/>
      <c r="S418" s="200"/>
      <c r="T418" s="200"/>
      <c r="U418" s="200"/>
      <c r="V418" s="200"/>
      <c r="W418" s="200"/>
      <c r="X418" s="200"/>
      <c r="Y418" s="200"/>
      <c r="Z418" s="200"/>
      <c r="AA418" s="200"/>
      <c r="AB418" s="200"/>
      <c r="AC418" s="200"/>
      <c r="AD418" s="200"/>
      <c r="AE418" s="200"/>
      <c r="AF418" s="200"/>
      <c r="AG418" s="200"/>
      <c r="AH418" s="200"/>
      <c r="AI418" s="200"/>
      <c r="AJ418" s="200"/>
      <c r="AK418" s="200"/>
      <c r="AL418" s="200"/>
      <c r="AM418" s="200"/>
      <c r="AN418" s="200"/>
      <c r="AO418" s="200"/>
      <c r="AP418" s="200"/>
      <c r="AQ418" s="200"/>
      <c r="AR418" s="200"/>
      <c r="AS418" s="200"/>
      <c r="AT418" s="200"/>
      <c r="AU418" s="200"/>
      <c r="AV418" s="200"/>
      <c r="AW418" s="200"/>
      <c r="AX418" s="200"/>
      <c r="AY418" s="200"/>
    </row>
    <row r="419" spans="14:51" ht="11.25">
      <c r="N419" s="200"/>
      <c r="O419" s="200"/>
      <c r="P419" s="200"/>
      <c r="Q419" s="200"/>
      <c r="R419" s="200"/>
      <c r="S419" s="200"/>
      <c r="T419" s="200"/>
      <c r="U419" s="200"/>
      <c r="V419" s="200"/>
      <c r="W419" s="200"/>
      <c r="X419" s="200"/>
      <c r="Y419" s="200"/>
      <c r="Z419" s="200"/>
      <c r="AA419" s="200"/>
      <c r="AB419" s="200"/>
      <c r="AC419" s="200"/>
      <c r="AD419" s="200"/>
      <c r="AE419" s="200"/>
      <c r="AF419" s="200"/>
      <c r="AG419" s="200"/>
      <c r="AH419" s="200"/>
      <c r="AI419" s="200"/>
      <c r="AJ419" s="200"/>
      <c r="AK419" s="200"/>
      <c r="AL419" s="200"/>
      <c r="AM419" s="200"/>
      <c r="AN419" s="200"/>
      <c r="AO419" s="200"/>
      <c r="AP419" s="200"/>
      <c r="AQ419" s="200"/>
      <c r="AR419" s="200"/>
      <c r="AS419" s="200"/>
      <c r="AT419" s="200"/>
      <c r="AU419" s="200"/>
      <c r="AV419" s="200"/>
      <c r="AW419" s="200"/>
      <c r="AX419" s="200"/>
      <c r="AY419" s="200"/>
    </row>
    <row r="420" spans="14:51" ht="11.25">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0"/>
      <c r="AL420" s="200"/>
      <c r="AM420" s="200"/>
      <c r="AN420" s="200"/>
      <c r="AO420" s="200"/>
      <c r="AP420" s="200"/>
      <c r="AQ420" s="200"/>
      <c r="AR420" s="200"/>
      <c r="AS420" s="200"/>
      <c r="AT420" s="200"/>
      <c r="AU420" s="200"/>
      <c r="AV420" s="200"/>
      <c r="AW420" s="200"/>
      <c r="AX420" s="200"/>
      <c r="AY420" s="200"/>
    </row>
    <row r="421" spans="14:51" ht="11.25">
      <c r="N421" s="200"/>
      <c r="O421" s="200"/>
      <c r="P421" s="200"/>
      <c r="Q421" s="200"/>
      <c r="R421" s="200"/>
      <c r="S421" s="200"/>
      <c r="T421" s="200"/>
      <c r="U421" s="200"/>
      <c r="V421" s="200"/>
      <c r="W421" s="200"/>
      <c r="X421" s="200"/>
      <c r="Y421" s="200"/>
      <c r="Z421" s="200"/>
      <c r="AA421" s="200"/>
      <c r="AB421" s="200"/>
      <c r="AC421" s="200"/>
      <c r="AD421" s="200"/>
      <c r="AE421" s="200"/>
      <c r="AF421" s="200"/>
      <c r="AG421" s="200"/>
      <c r="AH421" s="200"/>
      <c r="AI421" s="200"/>
      <c r="AJ421" s="200"/>
      <c r="AK421" s="200"/>
      <c r="AL421" s="200"/>
      <c r="AM421" s="200"/>
      <c r="AN421" s="200"/>
      <c r="AO421" s="200"/>
      <c r="AP421" s="200"/>
      <c r="AQ421" s="200"/>
      <c r="AR421" s="200"/>
      <c r="AS421" s="200"/>
      <c r="AT421" s="200"/>
      <c r="AU421" s="200"/>
      <c r="AV421" s="200"/>
      <c r="AW421" s="200"/>
      <c r="AX421" s="200"/>
      <c r="AY421" s="200"/>
    </row>
    <row r="422" spans="14:51" ht="11.25">
      <c r="N422" s="200"/>
      <c r="O422" s="200"/>
      <c r="P422" s="200"/>
      <c r="Q422" s="200"/>
      <c r="R422" s="200"/>
      <c r="S422" s="200"/>
      <c r="T422" s="200"/>
      <c r="U422" s="200"/>
      <c r="V422" s="200"/>
      <c r="W422" s="200"/>
      <c r="X422" s="200"/>
      <c r="Y422" s="200"/>
      <c r="Z422" s="200"/>
      <c r="AA422" s="200"/>
      <c r="AB422" s="200"/>
      <c r="AC422" s="200"/>
      <c r="AD422" s="200"/>
      <c r="AE422" s="200"/>
      <c r="AF422" s="200"/>
      <c r="AG422" s="200"/>
      <c r="AH422" s="200"/>
      <c r="AI422" s="200"/>
      <c r="AJ422" s="200"/>
      <c r="AK422" s="200"/>
      <c r="AL422" s="200"/>
      <c r="AM422" s="200"/>
      <c r="AN422" s="200"/>
      <c r="AO422" s="200"/>
      <c r="AP422" s="200"/>
      <c r="AQ422" s="200"/>
      <c r="AR422" s="200"/>
      <c r="AS422" s="200"/>
      <c r="AT422" s="200"/>
      <c r="AU422" s="200"/>
      <c r="AV422" s="200"/>
      <c r="AW422" s="200"/>
      <c r="AX422" s="200"/>
      <c r="AY422" s="200"/>
    </row>
    <row r="423" spans="14:51" ht="11.25">
      <c r="N423" s="200"/>
      <c r="O423" s="200"/>
      <c r="P423" s="200"/>
      <c r="Q423" s="200"/>
      <c r="R423" s="200"/>
      <c r="S423" s="200"/>
      <c r="T423" s="200"/>
      <c r="U423" s="200"/>
      <c r="V423" s="200"/>
      <c r="W423" s="200"/>
      <c r="X423" s="200"/>
      <c r="Y423" s="200"/>
      <c r="Z423" s="200"/>
      <c r="AA423" s="200"/>
      <c r="AB423" s="200"/>
      <c r="AC423" s="200"/>
      <c r="AD423" s="200"/>
      <c r="AE423" s="200"/>
      <c r="AF423" s="200"/>
      <c r="AG423" s="200"/>
      <c r="AH423" s="200"/>
      <c r="AI423" s="200"/>
      <c r="AJ423" s="200"/>
      <c r="AK423" s="200"/>
      <c r="AL423" s="200"/>
      <c r="AM423" s="200"/>
      <c r="AN423" s="200"/>
      <c r="AO423" s="200"/>
      <c r="AP423" s="200"/>
      <c r="AQ423" s="200"/>
      <c r="AR423" s="200"/>
      <c r="AS423" s="200"/>
      <c r="AT423" s="200"/>
      <c r="AU423" s="200"/>
      <c r="AV423" s="200"/>
      <c r="AW423" s="200"/>
      <c r="AX423" s="200"/>
      <c r="AY423" s="200"/>
    </row>
    <row r="424" spans="14:51" ht="11.25">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0"/>
      <c r="AK424" s="200"/>
      <c r="AL424" s="200"/>
      <c r="AM424" s="200"/>
      <c r="AN424" s="200"/>
      <c r="AO424" s="200"/>
      <c r="AP424" s="200"/>
      <c r="AQ424" s="200"/>
      <c r="AR424" s="200"/>
      <c r="AS424" s="200"/>
      <c r="AT424" s="200"/>
      <c r="AU424" s="200"/>
      <c r="AV424" s="200"/>
      <c r="AW424" s="200"/>
      <c r="AX424" s="200"/>
      <c r="AY424" s="200"/>
    </row>
    <row r="425" spans="14:51" ht="11.25">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0"/>
      <c r="AK425" s="200"/>
      <c r="AL425" s="200"/>
      <c r="AM425" s="200"/>
      <c r="AN425" s="200"/>
      <c r="AO425" s="200"/>
      <c r="AP425" s="200"/>
      <c r="AQ425" s="200"/>
      <c r="AR425" s="200"/>
      <c r="AS425" s="200"/>
      <c r="AT425" s="200"/>
      <c r="AU425" s="200"/>
      <c r="AV425" s="200"/>
      <c r="AW425" s="200"/>
      <c r="AX425" s="200"/>
      <c r="AY425" s="200"/>
    </row>
    <row r="426" spans="14:51" ht="11.25">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0"/>
      <c r="AK426" s="200"/>
      <c r="AL426" s="200"/>
      <c r="AM426" s="200"/>
      <c r="AN426" s="200"/>
      <c r="AO426" s="200"/>
      <c r="AP426" s="200"/>
      <c r="AQ426" s="200"/>
      <c r="AR426" s="200"/>
      <c r="AS426" s="200"/>
      <c r="AT426" s="200"/>
      <c r="AU426" s="200"/>
      <c r="AV426" s="200"/>
      <c r="AW426" s="200"/>
      <c r="AX426" s="200"/>
      <c r="AY426" s="200"/>
    </row>
    <row r="427" spans="14:51" ht="11.25">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0"/>
      <c r="AY427" s="200"/>
    </row>
    <row r="428" spans="14:51" ht="11.25">
      <c r="N428" s="200"/>
      <c r="O428" s="200"/>
      <c r="P428" s="200"/>
      <c r="Q428" s="200"/>
      <c r="R428" s="200"/>
      <c r="S428" s="200"/>
      <c r="T428" s="200"/>
      <c r="U428" s="200"/>
      <c r="V428" s="200"/>
      <c r="W428" s="200"/>
      <c r="X428" s="200"/>
      <c r="Y428" s="200"/>
      <c r="Z428" s="200"/>
      <c r="AA428" s="200"/>
      <c r="AB428" s="200"/>
      <c r="AC428" s="200"/>
      <c r="AD428" s="200"/>
      <c r="AE428" s="200"/>
      <c r="AF428" s="200"/>
      <c r="AG428" s="200"/>
      <c r="AH428" s="200"/>
      <c r="AI428" s="200"/>
      <c r="AJ428" s="200"/>
      <c r="AK428" s="200"/>
      <c r="AL428" s="200"/>
      <c r="AM428" s="200"/>
      <c r="AN428" s="200"/>
      <c r="AO428" s="200"/>
      <c r="AP428" s="200"/>
      <c r="AQ428" s="200"/>
      <c r="AR428" s="200"/>
      <c r="AS428" s="200"/>
      <c r="AT428" s="200"/>
      <c r="AU428" s="200"/>
      <c r="AV428" s="200"/>
      <c r="AW428" s="200"/>
      <c r="AX428" s="200"/>
      <c r="AY428" s="200"/>
    </row>
    <row r="429" spans="14:51" ht="11.25">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0"/>
      <c r="AY429" s="200"/>
    </row>
    <row r="430" spans="14:51" ht="11.25">
      <c r="N430" s="200"/>
      <c r="O430" s="200"/>
      <c r="P430" s="200"/>
      <c r="Q430" s="200"/>
      <c r="R430" s="200"/>
      <c r="S430" s="200"/>
      <c r="T430" s="200"/>
      <c r="U430" s="200"/>
      <c r="V430" s="200"/>
      <c r="W430" s="200"/>
      <c r="X430" s="200"/>
      <c r="Y430" s="200"/>
      <c r="Z430" s="200"/>
      <c r="AA430" s="200"/>
      <c r="AB430" s="200"/>
      <c r="AC430" s="200"/>
      <c r="AD430" s="200"/>
      <c r="AE430" s="200"/>
      <c r="AF430" s="200"/>
      <c r="AG430" s="200"/>
      <c r="AH430" s="200"/>
      <c r="AI430" s="200"/>
      <c r="AJ430" s="200"/>
      <c r="AK430" s="200"/>
      <c r="AL430" s="200"/>
      <c r="AM430" s="200"/>
      <c r="AN430" s="200"/>
      <c r="AO430" s="200"/>
      <c r="AP430" s="200"/>
      <c r="AQ430" s="200"/>
      <c r="AR430" s="200"/>
      <c r="AS430" s="200"/>
      <c r="AT430" s="200"/>
      <c r="AU430" s="200"/>
      <c r="AV430" s="200"/>
      <c r="AW430" s="200"/>
      <c r="AX430" s="200"/>
      <c r="AY430" s="200"/>
    </row>
    <row r="431" spans="14:51" ht="11.25">
      <c r="N431" s="200"/>
      <c r="O431" s="200"/>
      <c r="P431" s="200"/>
      <c r="Q431" s="200"/>
      <c r="R431" s="200"/>
      <c r="S431" s="200"/>
      <c r="T431" s="200"/>
      <c r="U431" s="200"/>
      <c r="V431" s="200"/>
      <c r="W431" s="200"/>
      <c r="X431" s="200"/>
      <c r="Y431" s="200"/>
      <c r="Z431" s="200"/>
      <c r="AA431" s="200"/>
      <c r="AB431" s="200"/>
      <c r="AC431" s="200"/>
      <c r="AD431" s="200"/>
      <c r="AE431" s="200"/>
      <c r="AF431" s="200"/>
      <c r="AG431" s="200"/>
      <c r="AH431" s="200"/>
      <c r="AI431" s="200"/>
      <c r="AJ431" s="200"/>
      <c r="AK431" s="200"/>
      <c r="AL431" s="200"/>
      <c r="AM431" s="200"/>
      <c r="AN431" s="200"/>
      <c r="AO431" s="200"/>
      <c r="AP431" s="200"/>
      <c r="AQ431" s="200"/>
      <c r="AR431" s="200"/>
      <c r="AS431" s="200"/>
      <c r="AT431" s="200"/>
      <c r="AU431" s="200"/>
      <c r="AV431" s="200"/>
      <c r="AW431" s="200"/>
      <c r="AX431" s="200"/>
      <c r="AY431" s="200"/>
    </row>
    <row r="432" spans="14:51" ht="11.25">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200"/>
      <c r="AL432" s="200"/>
      <c r="AM432" s="200"/>
      <c r="AN432" s="200"/>
      <c r="AO432" s="200"/>
      <c r="AP432" s="200"/>
      <c r="AQ432" s="200"/>
      <c r="AR432" s="200"/>
      <c r="AS432" s="200"/>
      <c r="AT432" s="200"/>
      <c r="AU432" s="200"/>
      <c r="AV432" s="200"/>
      <c r="AW432" s="200"/>
      <c r="AX432" s="200"/>
      <c r="AY432" s="200"/>
    </row>
    <row r="433" spans="14:51" ht="11.25">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200"/>
      <c r="AL433" s="200"/>
      <c r="AM433" s="200"/>
      <c r="AN433" s="200"/>
      <c r="AO433" s="200"/>
      <c r="AP433" s="200"/>
      <c r="AQ433" s="200"/>
      <c r="AR433" s="200"/>
      <c r="AS433" s="200"/>
      <c r="AT433" s="200"/>
      <c r="AU433" s="200"/>
      <c r="AV433" s="200"/>
      <c r="AW433" s="200"/>
      <c r="AX433" s="200"/>
      <c r="AY433" s="200"/>
    </row>
    <row r="434" spans="14:51" ht="11.25">
      <c r="N434" s="200"/>
      <c r="O434" s="200"/>
      <c r="P434" s="200"/>
      <c r="Q434" s="200"/>
      <c r="R434" s="200"/>
      <c r="S434" s="200"/>
      <c r="T434" s="200"/>
      <c r="U434" s="200"/>
      <c r="V434" s="200"/>
      <c r="W434" s="200"/>
      <c r="X434" s="200"/>
      <c r="Y434" s="200"/>
      <c r="Z434" s="200"/>
      <c r="AA434" s="200"/>
      <c r="AB434" s="200"/>
      <c r="AC434" s="200"/>
      <c r="AD434" s="200"/>
      <c r="AE434" s="200"/>
      <c r="AF434" s="200"/>
      <c r="AG434" s="200"/>
      <c r="AH434" s="200"/>
      <c r="AI434" s="200"/>
      <c r="AJ434" s="200"/>
      <c r="AK434" s="200"/>
      <c r="AL434" s="200"/>
      <c r="AM434" s="200"/>
      <c r="AN434" s="200"/>
      <c r="AO434" s="200"/>
      <c r="AP434" s="200"/>
      <c r="AQ434" s="200"/>
      <c r="AR434" s="200"/>
      <c r="AS434" s="200"/>
      <c r="AT434" s="200"/>
      <c r="AU434" s="200"/>
      <c r="AV434" s="200"/>
      <c r="AW434" s="200"/>
      <c r="AX434" s="200"/>
      <c r="AY434" s="200"/>
    </row>
    <row r="435" spans="14:51" ht="11.25">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row>
    <row r="436" spans="14:51" ht="11.25">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200"/>
      <c r="AL436" s="200"/>
      <c r="AM436" s="200"/>
      <c r="AN436" s="200"/>
      <c r="AO436" s="200"/>
      <c r="AP436" s="200"/>
      <c r="AQ436" s="200"/>
      <c r="AR436" s="200"/>
      <c r="AS436" s="200"/>
      <c r="AT436" s="200"/>
      <c r="AU436" s="200"/>
      <c r="AV436" s="200"/>
      <c r="AW436" s="200"/>
      <c r="AX436" s="200"/>
      <c r="AY436" s="200"/>
    </row>
    <row r="437" spans="14:51" ht="11.25">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200"/>
      <c r="AL437" s="200"/>
      <c r="AM437" s="200"/>
      <c r="AN437" s="200"/>
      <c r="AO437" s="200"/>
      <c r="AP437" s="200"/>
      <c r="AQ437" s="200"/>
      <c r="AR437" s="200"/>
      <c r="AS437" s="200"/>
      <c r="AT437" s="200"/>
      <c r="AU437" s="200"/>
      <c r="AV437" s="200"/>
      <c r="AW437" s="200"/>
      <c r="AX437" s="200"/>
      <c r="AY437" s="200"/>
    </row>
    <row r="438" spans="14:51" ht="11.25">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200"/>
      <c r="AL438" s="200"/>
      <c r="AM438" s="200"/>
      <c r="AN438" s="200"/>
      <c r="AO438" s="200"/>
      <c r="AP438" s="200"/>
      <c r="AQ438" s="200"/>
      <c r="AR438" s="200"/>
      <c r="AS438" s="200"/>
      <c r="AT438" s="200"/>
      <c r="AU438" s="200"/>
      <c r="AV438" s="200"/>
      <c r="AW438" s="200"/>
      <c r="AX438" s="200"/>
      <c r="AY438" s="200"/>
    </row>
    <row r="439" spans="14:51" ht="11.25">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0"/>
      <c r="AL439" s="200"/>
      <c r="AM439" s="200"/>
      <c r="AN439" s="200"/>
      <c r="AO439" s="200"/>
      <c r="AP439" s="200"/>
      <c r="AQ439" s="200"/>
      <c r="AR439" s="200"/>
      <c r="AS439" s="200"/>
      <c r="AT439" s="200"/>
      <c r="AU439" s="200"/>
      <c r="AV439" s="200"/>
      <c r="AW439" s="200"/>
      <c r="AX439" s="200"/>
      <c r="AY439" s="200"/>
    </row>
    <row r="440" spans="14:51" ht="11.25">
      <c r="N440" s="200"/>
      <c r="O440" s="200"/>
      <c r="P440" s="200"/>
      <c r="Q440" s="200"/>
      <c r="R440" s="200"/>
      <c r="S440" s="200"/>
      <c r="T440" s="200"/>
      <c r="U440" s="200"/>
      <c r="V440" s="200"/>
      <c r="W440" s="200"/>
      <c r="X440" s="200"/>
      <c r="Y440" s="200"/>
      <c r="Z440" s="200"/>
      <c r="AA440" s="200"/>
      <c r="AB440" s="200"/>
      <c r="AC440" s="200"/>
      <c r="AD440" s="200"/>
      <c r="AE440" s="200"/>
      <c r="AF440" s="200"/>
      <c r="AG440" s="200"/>
      <c r="AH440" s="200"/>
      <c r="AI440" s="200"/>
      <c r="AJ440" s="200"/>
      <c r="AK440" s="200"/>
      <c r="AL440" s="200"/>
      <c r="AM440" s="200"/>
      <c r="AN440" s="200"/>
      <c r="AO440" s="200"/>
      <c r="AP440" s="200"/>
      <c r="AQ440" s="200"/>
      <c r="AR440" s="200"/>
      <c r="AS440" s="200"/>
      <c r="AT440" s="200"/>
      <c r="AU440" s="200"/>
      <c r="AV440" s="200"/>
      <c r="AW440" s="200"/>
      <c r="AX440" s="200"/>
      <c r="AY440" s="200"/>
    </row>
    <row r="441" spans="14:51" ht="11.25">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row>
    <row r="442" spans="14:51" ht="11.25">
      <c r="N442" s="200"/>
      <c r="O442" s="200"/>
      <c r="P442" s="200"/>
      <c r="Q442" s="200"/>
      <c r="R442" s="200"/>
      <c r="S442" s="200"/>
      <c r="T442" s="200"/>
      <c r="U442" s="200"/>
      <c r="V442" s="200"/>
      <c r="W442" s="200"/>
      <c r="X442" s="200"/>
      <c r="Y442" s="200"/>
      <c r="Z442" s="200"/>
      <c r="AA442" s="200"/>
      <c r="AB442" s="200"/>
      <c r="AC442" s="200"/>
      <c r="AD442" s="200"/>
      <c r="AE442" s="200"/>
      <c r="AF442" s="200"/>
      <c r="AG442" s="200"/>
      <c r="AH442" s="200"/>
      <c r="AI442" s="200"/>
      <c r="AJ442" s="200"/>
      <c r="AK442" s="200"/>
      <c r="AL442" s="200"/>
      <c r="AM442" s="200"/>
      <c r="AN442" s="200"/>
      <c r="AO442" s="200"/>
      <c r="AP442" s="200"/>
      <c r="AQ442" s="200"/>
      <c r="AR442" s="200"/>
      <c r="AS442" s="200"/>
      <c r="AT442" s="200"/>
      <c r="AU442" s="200"/>
      <c r="AV442" s="200"/>
      <c r="AW442" s="200"/>
      <c r="AX442" s="200"/>
      <c r="AY442" s="200"/>
    </row>
    <row r="443" spans="14:51" ht="11.25">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0"/>
      <c r="AL443" s="200"/>
      <c r="AM443" s="200"/>
      <c r="AN443" s="200"/>
      <c r="AO443" s="200"/>
      <c r="AP443" s="200"/>
      <c r="AQ443" s="200"/>
      <c r="AR443" s="200"/>
      <c r="AS443" s="200"/>
      <c r="AT443" s="200"/>
      <c r="AU443" s="200"/>
      <c r="AV443" s="200"/>
      <c r="AW443" s="200"/>
      <c r="AX443" s="200"/>
      <c r="AY443" s="200"/>
    </row>
    <row r="444" spans="14:51" ht="11.25">
      <c r="N444" s="200"/>
      <c r="O444" s="200"/>
      <c r="P444" s="200"/>
      <c r="Q444" s="200"/>
      <c r="R444" s="200"/>
      <c r="S444" s="200"/>
      <c r="T444" s="200"/>
      <c r="U444" s="200"/>
      <c r="V444" s="200"/>
      <c r="W444" s="200"/>
      <c r="X444" s="200"/>
      <c r="Y444" s="200"/>
      <c r="Z444" s="200"/>
      <c r="AA444" s="200"/>
      <c r="AB444" s="200"/>
      <c r="AC444" s="200"/>
      <c r="AD444" s="200"/>
      <c r="AE444" s="200"/>
      <c r="AF444" s="200"/>
      <c r="AG444" s="200"/>
      <c r="AH444" s="200"/>
      <c r="AI444" s="200"/>
      <c r="AJ444" s="200"/>
      <c r="AK444" s="200"/>
      <c r="AL444" s="200"/>
      <c r="AM444" s="200"/>
      <c r="AN444" s="200"/>
      <c r="AO444" s="200"/>
      <c r="AP444" s="200"/>
      <c r="AQ444" s="200"/>
      <c r="AR444" s="200"/>
      <c r="AS444" s="200"/>
      <c r="AT444" s="200"/>
      <c r="AU444" s="200"/>
      <c r="AV444" s="200"/>
      <c r="AW444" s="200"/>
      <c r="AX444" s="200"/>
      <c r="AY444" s="200"/>
    </row>
    <row r="445" spans="14:51" ht="11.25">
      <c r="N445" s="200"/>
      <c r="O445" s="200"/>
      <c r="P445" s="200"/>
      <c r="Q445" s="200"/>
      <c r="R445" s="200"/>
      <c r="S445" s="200"/>
      <c r="T445" s="200"/>
      <c r="U445" s="200"/>
      <c r="V445" s="200"/>
      <c r="W445" s="200"/>
      <c r="X445" s="200"/>
      <c r="Y445" s="200"/>
      <c r="Z445" s="200"/>
      <c r="AA445" s="200"/>
      <c r="AB445" s="200"/>
      <c r="AC445" s="200"/>
      <c r="AD445" s="200"/>
      <c r="AE445" s="200"/>
      <c r="AF445" s="200"/>
      <c r="AG445" s="200"/>
      <c r="AH445" s="200"/>
      <c r="AI445" s="200"/>
      <c r="AJ445" s="200"/>
      <c r="AK445" s="200"/>
      <c r="AL445" s="200"/>
      <c r="AM445" s="200"/>
      <c r="AN445" s="200"/>
      <c r="AO445" s="200"/>
      <c r="AP445" s="200"/>
      <c r="AQ445" s="200"/>
      <c r="AR445" s="200"/>
      <c r="AS445" s="200"/>
      <c r="AT445" s="200"/>
      <c r="AU445" s="200"/>
      <c r="AV445" s="200"/>
      <c r="AW445" s="200"/>
      <c r="AX445" s="200"/>
      <c r="AY445" s="200"/>
    </row>
    <row r="446" spans="14:51" ht="11.25">
      <c r="N446" s="200"/>
      <c r="O446" s="200"/>
      <c r="P446" s="200"/>
      <c r="Q446" s="200"/>
      <c r="R446" s="200"/>
      <c r="S446" s="200"/>
      <c r="T446" s="200"/>
      <c r="U446" s="200"/>
      <c r="V446" s="200"/>
      <c r="W446" s="200"/>
      <c r="X446" s="200"/>
      <c r="Y446" s="200"/>
      <c r="Z446" s="200"/>
      <c r="AA446" s="200"/>
      <c r="AB446" s="200"/>
      <c r="AC446" s="200"/>
      <c r="AD446" s="200"/>
      <c r="AE446" s="200"/>
      <c r="AF446" s="200"/>
      <c r="AG446" s="200"/>
      <c r="AH446" s="200"/>
      <c r="AI446" s="200"/>
      <c r="AJ446" s="200"/>
      <c r="AK446" s="200"/>
      <c r="AL446" s="200"/>
      <c r="AM446" s="200"/>
      <c r="AN446" s="200"/>
      <c r="AO446" s="200"/>
      <c r="AP446" s="200"/>
      <c r="AQ446" s="200"/>
      <c r="AR446" s="200"/>
      <c r="AS446" s="200"/>
      <c r="AT446" s="200"/>
      <c r="AU446" s="200"/>
      <c r="AV446" s="200"/>
      <c r="AW446" s="200"/>
      <c r="AX446" s="200"/>
      <c r="AY446" s="200"/>
    </row>
    <row r="447" spans="14:51" ht="11.25">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0"/>
      <c r="AL447" s="200"/>
      <c r="AM447" s="200"/>
      <c r="AN447" s="200"/>
      <c r="AO447" s="200"/>
      <c r="AP447" s="200"/>
      <c r="AQ447" s="200"/>
      <c r="AR447" s="200"/>
      <c r="AS447" s="200"/>
      <c r="AT447" s="200"/>
      <c r="AU447" s="200"/>
      <c r="AV447" s="200"/>
      <c r="AW447" s="200"/>
      <c r="AX447" s="200"/>
      <c r="AY447" s="200"/>
    </row>
    <row r="448" spans="14:51" ht="11.25">
      <c r="N448" s="200"/>
      <c r="O448" s="200"/>
      <c r="P448" s="200"/>
      <c r="Q448" s="200"/>
      <c r="R448" s="200"/>
      <c r="S448" s="200"/>
      <c r="T448" s="200"/>
      <c r="U448" s="200"/>
      <c r="V448" s="200"/>
      <c r="W448" s="200"/>
      <c r="X448" s="200"/>
      <c r="Y448" s="200"/>
      <c r="Z448" s="200"/>
      <c r="AA448" s="200"/>
      <c r="AB448" s="200"/>
      <c r="AC448" s="200"/>
      <c r="AD448" s="200"/>
      <c r="AE448" s="200"/>
      <c r="AF448" s="200"/>
      <c r="AG448" s="200"/>
      <c r="AH448" s="200"/>
      <c r="AI448" s="200"/>
      <c r="AJ448" s="200"/>
      <c r="AK448" s="200"/>
      <c r="AL448" s="200"/>
      <c r="AM448" s="200"/>
      <c r="AN448" s="200"/>
      <c r="AO448" s="200"/>
      <c r="AP448" s="200"/>
      <c r="AQ448" s="200"/>
      <c r="AR448" s="200"/>
      <c r="AS448" s="200"/>
      <c r="AT448" s="200"/>
      <c r="AU448" s="200"/>
      <c r="AV448" s="200"/>
      <c r="AW448" s="200"/>
      <c r="AX448" s="200"/>
      <c r="AY448" s="200"/>
    </row>
    <row r="449" spans="14:51" ht="11.25">
      <c r="N449" s="200"/>
      <c r="O449" s="200"/>
      <c r="P449" s="200"/>
      <c r="Q449" s="200"/>
      <c r="R449" s="200"/>
      <c r="S449" s="200"/>
      <c r="T449" s="200"/>
      <c r="U449" s="200"/>
      <c r="V449" s="200"/>
      <c r="W449" s="200"/>
      <c r="X449" s="200"/>
      <c r="Y449" s="200"/>
      <c r="Z449" s="200"/>
      <c r="AA449" s="200"/>
      <c r="AB449" s="200"/>
      <c r="AC449" s="200"/>
      <c r="AD449" s="200"/>
      <c r="AE449" s="200"/>
      <c r="AF449" s="200"/>
      <c r="AG449" s="200"/>
      <c r="AH449" s="200"/>
      <c r="AI449" s="200"/>
      <c r="AJ449" s="200"/>
      <c r="AK449" s="200"/>
      <c r="AL449" s="200"/>
      <c r="AM449" s="200"/>
      <c r="AN449" s="200"/>
      <c r="AO449" s="200"/>
      <c r="AP449" s="200"/>
      <c r="AQ449" s="200"/>
      <c r="AR449" s="200"/>
      <c r="AS449" s="200"/>
      <c r="AT449" s="200"/>
      <c r="AU449" s="200"/>
      <c r="AV449" s="200"/>
      <c r="AW449" s="200"/>
      <c r="AX449" s="200"/>
      <c r="AY449" s="200"/>
    </row>
    <row r="450" spans="14:51" ht="11.25">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0"/>
      <c r="AL450" s="200"/>
      <c r="AM450" s="200"/>
      <c r="AN450" s="200"/>
      <c r="AO450" s="200"/>
      <c r="AP450" s="200"/>
      <c r="AQ450" s="200"/>
      <c r="AR450" s="200"/>
      <c r="AS450" s="200"/>
      <c r="AT450" s="200"/>
      <c r="AU450" s="200"/>
      <c r="AV450" s="200"/>
      <c r="AW450" s="200"/>
      <c r="AX450" s="200"/>
      <c r="AY450" s="200"/>
    </row>
    <row r="451" spans="14:51" ht="11.25">
      <c r="N451" s="200"/>
      <c r="O451" s="200"/>
      <c r="P451" s="200"/>
      <c r="Q451" s="200"/>
      <c r="R451" s="200"/>
      <c r="S451" s="200"/>
      <c r="T451" s="200"/>
      <c r="U451" s="200"/>
      <c r="V451" s="200"/>
      <c r="W451" s="200"/>
      <c r="X451" s="200"/>
      <c r="Y451" s="200"/>
      <c r="Z451" s="200"/>
      <c r="AA451" s="200"/>
      <c r="AB451" s="200"/>
      <c r="AC451" s="200"/>
      <c r="AD451" s="200"/>
      <c r="AE451" s="200"/>
      <c r="AF451" s="200"/>
      <c r="AG451" s="200"/>
      <c r="AH451" s="200"/>
      <c r="AI451" s="200"/>
      <c r="AJ451" s="200"/>
      <c r="AK451" s="200"/>
      <c r="AL451" s="200"/>
      <c r="AM451" s="200"/>
      <c r="AN451" s="200"/>
      <c r="AO451" s="200"/>
      <c r="AP451" s="200"/>
      <c r="AQ451" s="200"/>
      <c r="AR451" s="200"/>
      <c r="AS451" s="200"/>
      <c r="AT451" s="200"/>
      <c r="AU451" s="200"/>
      <c r="AV451" s="200"/>
      <c r="AW451" s="200"/>
      <c r="AX451" s="200"/>
      <c r="AY451" s="200"/>
    </row>
    <row r="452" spans="14:51" ht="11.25">
      <c r="N452" s="200"/>
      <c r="O452" s="200"/>
      <c r="P452" s="200"/>
      <c r="Q452" s="200"/>
      <c r="R452" s="200"/>
      <c r="S452" s="200"/>
      <c r="T452" s="200"/>
      <c r="U452" s="200"/>
      <c r="V452" s="200"/>
      <c r="W452" s="200"/>
      <c r="X452" s="200"/>
      <c r="Y452" s="200"/>
      <c r="Z452" s="200"/>
      <c r="AA452" s="200"/>
      <c r="AB452" s="200"/>
      <c r="AC452" s="200"/>
      <c r="AD452" s="200"/>
      <c r="AE452" s="200"/>
      <c r="AF452" s="200"/>
      <c r="AG452" s="200"/>
      <c r="AH452" s="200"/>
      <c r="AI452" s="200"/>
      <c r="AJ452" s="200"/>
      <c r="AK452" s="200"/>
      <c r="AL452" s="200"/>
      <c r="AM452" s="200"/>
      <c r="AN452" s="200"/>
      <c r="AO452" s="200"/>
      <c r="AP452" s="200"/>
      <c r="AQ452" s="200"/>
      <c r="AR452" s="200"/>
      <c r="AS452" s="200"/>
      <c r="AT452" s="200"/>
      <c r="AU452" s="200"/>
      <c r="AV452" s="200"/>
      <c r="AW452" s="200"/>
      <c r="AX452" s="200"/>
      <c r="AY452" s="200"/>
    </row>
    <row r="453" spans="14:51" ht="11.25">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c r="AK453" s="200"/>
      <c r="AL453" s="200"/>
      <c r="AM453" s="200"/>
      <c r="AN453" s="200"/>
      <c r="AO453" s="200"/>
      <c r="AP453" s="200"/>
      <c r="AQ453" s="200"/>
      <c r="AR453" s="200"/>
      <c r="AS453" s="200"/>
      <c r="AT453" s="200"/>
      <c r="AU453" s="200"/>
      <c r="AV453" s="200"/>
      <c r="AW453" s="200"/>
      <c r="AX453" s="200"/>
      <c r="AY453" s="200"/>
    </row>
    <row r="454" spans="14:51" ht="11.25">
      <c r="N454" s="200"/>
      <c r="O454" s="200"/>
      <c r="P454" s="200"/>
      <c r="Q454" s="200"/>
      <c r="R454" s="200"/>
      <c r="S454" s="200"/>
      <c r="T454" s="200"/>
      <c r="U454" s="200"/>
      <c r="V454" s="200"/>
      <c r="W454" s="200"/>
      <c r="X454" s="200"/>
      <c r="Y454" s="200"/>
      <c r="Z454" s="200"/>
      <c r="AA454" s="200"/>
      <c r="AB454" s="200"/>
      <c r="AC454" s="200"/>
      <c r="AD454" s="200"/>
      <c r="AE454" s="200"/>
      <c r="AF454" s="200"/>
      <c r="AG454" s="200"/>
      <c r="AH454" s="200"/>
      <c r="AI454" s="200"/>
      <c r="AJ454" s="200"/>
      <c r="AK454" s="200"/>
      <c r="AL454" s="200"/>
      <c r="AM454" s="200"/>
      <c r="AN454" s="200"/>
      <c r="AO454" s="200"/>
      <c r="AP454" s="200"/>
      <c r="AQ454" s="200"/>
      <c r="AR454" s="200"/>
      <c r="AS454" s="200"/>
      <c r="AT454" s="200"/>
      <c r="AU454" s="200"/>
      <c r="AV454" s="200"/>
      <c r="AW454" s="200"/>
      <c r="AX454" s="200"/>
      <c r="AY454" s="200"/>
    </row>
    <row r="455" spans="14:51" ht="11.25">
      <c r="N455" s="200"/>
      <c r="O455" s="200"/>
      <c r="P455" s="200"/>
      <c r="Q455" s="200"/>
      <c r="R455" s="200"/>
      <c r="S455" s="200"/>
      <c r="T455" s="200"/>
      <c r="U455" s="200"/>
      <c r="V455" s="200"/>
      <c r="W455" s="200"/>
      <c r="X455" s="200"/>
      <c r="Y455" s="200"/>
      <c r="Z455" s="200"/>
      <c r="AA455" s="200"/>
      <c r="AB455" s="200"/>
      <c r="AC455" s="200"/>
      <c r="AD455" s="200"/>
      <c r="AE455" s="200"/>
      <c r="AF455" s="200"/>
      <c r="AG455" s="200"/>
      <c r="AH455" s="200"/>
      <c r="AI455" s="200"/>
      <c r="AJ455" s="200"/>
      <c r="AK455" s="200"/>
      <c r="AL455" s="200"/>
      <c r="AM455" s="200"/>
      <c r="AN455" s="200"/>
      <c r="AO455" s="200"/>
      <c r="AP455" s="200"/>
      <c r="AQ455" s="200"/>
      <c r="AR455" s="200"/>
      <c r="AS455" s="200"/>
      <c r="AT455" s="200"/>
      <c r="AU455" s="200"/>
      <c r="AV455" s="200"/>
      <c r="AW455" s="200"/>
      <c r="AX455" s="200"/>
      <c r="AY455" s="200"/>
    </row>
    <row r="456" spans="14:51" ht="11.25">
      <c r="N456" s="200"/>
      <c r="O456" s="200"/>
      <c r="P456" s="200"/>
      <c r="Q456" s="200"/>
      <c r="R456" s="200"/>
      <c r="S456" s="200"/>
      <c r="T456" s="200"/>
      <c r="U456" s="200"/>
      <c r="V456" s="200"/>
      <c r="W456" s="200"/>
      <c r="X456" s="200"/>
      <c r="Y456" s="200"/>
      <c r="Z456" s="200"/>
      <c r="AA456" s="200"/>
      <c r="AB456" s="200"/>
      <c r="AC456" s="200"/>
      <c r="AD456" s="200"/>
      <c r="AE456" s="200"/>
      <c r="AF456" s="200"/>
      <c r="AG456" s="200"/>
      <c r="AH456" s="200"/>
      <c r="AI456" s="200"/>
      <c r="AJ456" s="200"/>
      <c r="AK456" s="200"/>
      <c r="AL456" s="200"/>
      <c r="AM456" s="200"/>
      <c r="AN456" s="200"/>
      <c r="AO456" s="200"/>
      <c r="AP456" s="200"/>
      <c r="AQ456" s="200"/>
      <c r="AR456" s="200"/>
      <c r="AS456" s="200"/>
      <c r="AT456" s="200"/>
      <c r="AU456" s="200"/>
      <c r="AV456" s="200"/>
      <c r="AW456" s="200"/>
      <c r="AX456" s="200"/>
      <c r="AY456" s="200"/>
    </row>
    <row r="457" spans="14:51" ht="11.25">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0"/>
      <c r="AL457" s="200"/>
      <c r="AM457" s="200"/>
      <c r="AN457" s="200"/>
      <c r="AO457" s="200"/>
      <c r="AP457" s="200"/>
      <c r="AQ457" s="200"/>
      <c r="AR457" s="200"/>
      <c r="AS457" s="200"/>
      <c r="AT457" s="200"/>
      <c r="AU457" s="200"/>
      <c r="AV457" s="200"/>
      <c r="AW457" s="200"/>
      <c r="AX457" s="200"/>
      <c r="AY457" s="200"/>
    </row>
    <row r="458" spans="14:51" ht="11.25">
      <c r="N458" s="200"/>
      <c r="O458" s="200"/>
      <c r="P458" s="200"/>
      <c r="Q458" s="200"/>
      <c r="R458" s="200"/>
      <c r="S458" s="200"/>
      <c r="T458" s="200"/>
      <c r="U458" s="200"/>
      <c r="V458" s="200"/>
      <c r="W458" s="200"/>
      <c r="X458" s="200"/>
      <c r="Y458" s="200"/>
      <c r="Z458" s="200"/>
      <c r="AA458" s="200"/>
      <c r="AB458" s="200"/>
      <c r="AC458" s="200"/>
      <c r="AD458" s="200"/>
      <c r="AE458" s="200"/>
      <c r="AF458" s="200"/>
      <c r="AG458" s="200"/>
      <c r="AH458" s="200"/>
      <c r="AI458" s="200"/>
      <c r="AJ458" s="200"/>
      <c r="AK458" s="200"/>
      <c r="AL458" s="200"/>
      <c r="AM458" s="200"/>
      <c r="AN458" s="200"/>
      <c r="AO458" s="200"/>
      <c r="AP458" s="200"/>
      <c r="AQ458" s="200"/>
      <c r="AR458" s="200"/>
      <c r="AS458" s="200"/>
      <c r="AT458" s="200"/>
      <c r="AU458" s="200"/>
      <c r="AV458" s="200"/>
      <c r="AW458" s="200"/>
      <c r="AX458" s="200"/>
      <c r="AY458" s="200"/>
    </row>
    <row r="459" spans="14:51" ht="11.25">
      <c r="N459" s="200"/>
      <c r="O459" s="200"/>
      <c r="P459" s="200"/>
      <c r="Q459" s="200"/>
      <c r="R459" s="200"/>
      <c r="S459" s="200"/>
      <c r="T459" s="200"/>
      <c r="U459" s="200"/>
      <c r="V459" s="200"/>
      <c r="W459" s="200"/>
      <c r="X459" s="200"/>
      <c r="Y459" s="200"/>
      <c r="Z459" s="200"/>
      <c r="AA459" s="200"/>
      <c r="AB459" s="200"/>
      <c r="AC459" s="200"/>
      <c r="AD459" s="200"/>
      <c r="AE459" s="200"/>
      <c r="AF459" s="200"/>
      <c r="AG459" s="200"/>
      <c r="AH459" s="200"/>
      <c r="AI459" s="200"/>
      <c r="AJ459" s="200"/>
      <c r="AK459" s="200"/>
      <c r="AL459" s="200"/>
      <c r="AM459" s="200"/>
      <c r="AN459" s="200"/>
      <c r="AO459" s="200"/>
      <c r="AP459" s="200"/>
      <c r="AQ459" s="200"/>
      <c r="AR459" s="200"/>
      <c r="AS459" s="200"/>
      <c r="AT459" s="200"/>
      <c r="AU459" s="200"/>
      <c r="AV459" s="200"/>
      <c r="AW459" s="200"/>
      <c r="AX459" s="200"/>
      <c r="AY459" s="200"/>
    </row>
    <row r="460" spans="14:51" ht="11.25">
      <c r="N460" s="200"/>
      <c r="O460" s="200"/>
      <c r="P460" s="200"/>
      <c r="Q460" s="200"/>
      <c r="R460" s="200"/>
      <c r="S460" s="200"/>
      <c r="T460" s="200"/>
      <c r="U460" s="200"/>
      <c r="V460" s="200"/>
      <c r="W460" s="200"/>
      <c r="X460" s="200"/>
      <c r="Y460" s="200"/>
      <c r="Z460" s="200"/>
      <c r="AA460" s="200"/>
      <c r="AB460" s="200"/>
      <c r="AC460" s="200"/>
      <c r="AD460" s="200"/>
      <c r="AE460" s="200"/>
      <c r="AF460" s="200"/>
      <c r="AG460" s="200"/>
      <c r="AH460" s="200"/>
      <c r="AI460" s="200"/>
      <c r="AJ460" s="200"/>
      <c r="AK460" s="200"/>
      <c r="AL460" s="200"/>
      <c r="AM460" s="200"/>
      <c r="AN460" s="200"/>
      <c r="AO460" s="200"/>
      <c r="AP460" s="200"/>
      <c r="AQ460" s="200"/>
      <c r="AR460" s="200"/>
      <c r="AS460" s="200"/>
      <c r="AT460" s="200"/>
      <c r="AU460" s="200"/>
      <c r="AV460" s="200"/>
      <c r="AW460" s="200"/>
      <c r="AX460" s="200"/>
      <c r="AY460" s="200"/>
    </row>
    <row r="461" spans="14:51" ht="11.25">
      <c r="N461" s="200"/>
      <c r="O461" s="200"/>
      <c r="P461" s="200"/>
      <c r="Q461" s="200"/>
      <c r="R461" s="200"/>
      <c r="S461" s="200"/>
      <c r="T461" s="200"/>
      <c r="U461" s="200"/>
      <c r="V461" s="200"/>
      <c r="W461" s="200"/>
      <c r="X461" s="200"/>
      <c r="Y461" s="200"/>
      <c r="Z461" s="200"/>
      <c r="AA461" s="200"/>
      <c r="AB461" s="200"/>
      <c r="AC461" s="200"/>
      <c r="AD461" s="200"/>
      <c r="AE461" s="200"/>
      <c r="AF461" s="200"/>
      <c r="AG461" s="200"/>
      <c r="AH461" s="200"/>
      <c r="AI461" s="200"/>
      <c r="AJ461" s="200"/>
      <c r="AK461" s="200"/>
      <c r="AL461" s="200"/>
      <c r="AM461" s="200"/>
      <c r="AN461" s="200"/>
      <c r="AO461" s="200"/>
      <c r="AP461" s="200"/>
      <c r="AQ461" s="200"/>
      <c r="AR461" s="200"/>
      <c r="AS461" s="200"/>
      <c r="AT461" s="200"/>
      <c r="AU461" s="200"/>
      <c r="AV461" s="200"/>
      <c r="AW461" s="200"/>
      <c r="AX461" s="200"/>
      <c r="AY461" s="200"/>
    </row>
    <row r="462" spans="14:51" ht="11.25">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0"/>
      <c r="AL462" s="200"/>
      <c r="AM462" s="200"/>
      <c r="AN462" s="200"/>
      <c r="AO462" s="200"/>
      <c r="AP462" s="200"/>
      <c r="AQ462" s="200"/>
      <c r="AR462" s="200"/>
      <c r="AS462" s="200"/>
      <c r="AT462" s="200"/>
      <c r="AU462" s="200"/>
      <c r="AV462" s="200"/>
      <c r="AW462" s="200"/>
      <c r="AX462" s="200"/>
      <c r="AY462" s="200"/>
    </row>
    <row r="463" spans="14:51" ht="11.25">
      <c r="N463" s="200"/>
      <c r="O463" s="200"/>
      <c r="P463" s="200"/>
      <c r="Q463" s="200"/>
      <c r="R463" s="200"/>
      <c r="S463" s="200"/>
      <c r="T463" s="200"/>
      <c r="U463" s="200"/>
      <c r="V463" s="200"/>
      <c r="W463" s="200"/>
      <c r="X463" s="200"/>
      <c r="Y463" s="200"/>
      <c r="Z463" s="200"/>
      <c r="AA463" s="200"/>
      <c r="AB463" s="200"/>
      <c r="AC463" s="200"/>
      <c r="AD463" s="200"/>
      <c r="AE463" s="200"/>
      <c r="AF463" s="200"/>
      <c r="AG463" s="200"/>
      <c r="AH463" s="200"/>
      <c r="AI463" s="200"/>
      <c r="AJ463" s="200"/>
      <c r="AK463" s="200"/>
      <c r="AL463" s="200"/>
      <c r="AM463" s="200"/>
      <c r="AN463" s="200"/>
      <c r="AO463" s="200"/>
      <c r="AP463" s="200"/>
      <c r="AQ463" s="200"/>
      <c r="AR463" s="200"/>
      <c r="AS463" s="200"/>
      <c r="AT463" s="200"/>
      <c r="AU463" s="200"/>
      <c r="AV463" s="200"/>
      <c r="AW463" s="200"/>
      <c r="AX463" s="200"/>
      <c r="AY463" s="200"/>
    </row>
    <row r="464" spans="14:51" ht="11.25">
      <c r="N464" s="200"/>
      <c r="O464" s="200"/>
      <c r="P464" s="200"/>
      <c r="Q464" s="200"/>
      <c r="R464" s="200"/>
      <c r="S464" s="200"/>
      <c r="T464" s="200"/>
      <c r="U464" s="200"/>
      <c r="V464" s="200"/>
      <c r="W464" s="200"/>
      <c r="X464" s="200"/>
      <c r="Y464" s="200"/>
      <c r="Z464" s="200"/>
      <c r="AA464" s="200"/>
      <c r="AB464" s="200"/>
      <c r="AC464" s="200"/>
      <c r="AD464" s="200"/>
      <c r="AE464" s="200"/>
      <c r="AF464" s="200"/>
      <c r="AG464" s="200"/>
      <c r="AH464" s="200"/>
      <c r="AI464" s="200"/>
      <c r="AJ464" s="200"/>
      <c r="AK464" s="200"/>
      <c r="AL464" s="200"/>
      <c r="AM464" s="200"/>
      <c r="AN464" s="200"/>
      <c r="AO464" s="200"/>
      <c r="AP464" s="200"/>
      <c r="AQ464" s="200"/>
      <c r="AR464" s="200"/>
      <c r="AS464" s="200"/>
      <c r="AT464" s="200"/>
      <c r="AU464" s="200"/>
      <c r="AV464" s="200"/>
      <c r="AW464" s="200"/>
      <c r="AX464" s="200"/>
      <c r="AY464" s="200"/>
    </row>
    <row r="465" spans="14:51" ht="11.25">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200"/>
      <c r="AL465" s="200"/>
      <c r="AM465" s="200"/>
      <c r="AN465" s="200"/>
      <c r="AO465" s="200"/>
      <c r="AP465" s="200"/>
      <c r="AQ465" s="200"/>
      <c r="AR465" s="200"/>
      <c r="AS465" s="200"/>
      <c r="AT465" s="200"/>
      <c r="AU465" s="200"/>
      <c r="AV465" s="200"/>
      <c r="AW465" s="200"/>
      <c r="AX465" s="200"/>
      <c r="AY465" s="200"/>
    </row>
    <row r="466" spans="14:51" ht="11.25">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200"/>
      <c r="AL466" s="200"/>
      <c r="AM466" s="200"/>
      <c r="AN466" s="200"/>
      <c r="AO466" s="200"/>
      <c r="AP466" s="200"/>
      <c r="AQ466" s="200"/>
      <c r="AR466" s="200"/>
      <c r="AS466" s="200"/>
      <c r="AT466" s="200"/>
      <c r="AU466" s="200"/>
      <c r="AV466" s="200"/>
      <c r="AW466" s="200"/>
      <c r="AX466" s="200"/>
      <c r="AY466" s="200"/>
    </row>
    <row r="467" spans="14:51" ht="11.25">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0"/>
      <c r="AL467" s="200"/>
      <c r="AM467" s="200"/>
      <c r="AN467" s="200"/>
      <c r="AO467" s="200"/>
      <c r="AP467" s="200"/>
      <c r="AQ467" s="200"/>
      <c r="AR467" s="200"/>
      <c r="AS467" s="200"/>
      <c r="AT467" s="200"/>
      <c r="AU467" s="200"/>
      <c r="AV467" s="200"/>
      <c r="AW467" s="200"/>
      <c r="AX467" s="200"/>
      <c r="AY467" s="200"/>
    </row>
    <row r="468" spans="14:51" ht="11.25">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U468" s="200"/>
      <c r="AV468" s="200"/>
      <c r="AW468" s="200"/>
      <c r="AX468" s="200"/>
      <c r="AY468" s="200"/>
    </row>
    <row r="469" spans="14:51" ht="11.25">
      <c r="N469" s="200"/>
      <c r="O469" s="200"/>
      <c r="P469" s="200"/>
      <c r="Q469" s="200"/>
      <c r="R469" s="200"/>
      <c r="S469" s="200"/>
      <c r="T469" s="200"/>
      <c r="U469" s="200"/>
      <c r="V469" s="200"/>
      <c r="W469" s="200"/>
      <c r="X469" s="200"/>
      <c r="Y469" s="200"/>
      <c r="Z469" s="200"/>
      <c r="AA469" s="200"/>
      <c r="AB469" s="200"/>
      <c r="AC469" s="200"/>
      <c r="AD469" s="200"/>
      <c r="AE469" s="200"/>
      <c r="AF469" s="200"/>
      <c r="AG469" s="200"/>
      <c r="AH469" s="200"/>
      <c r="AI469" s="200"/>
      <c r="AJ469" s="200"/>
      <c r="AK469" s="200"/>
      <c r="AL469" s="200"/>
      <c r="AM469" s="200"/>
      <c r="AN469" s="200"/>
      <c r="AO469" s="200"/>
      <c r="AP469" s="200"/>
      <c r="AQ469" s="200"/>
      <c r="AR469" s="200"/>
      <c r="AS469" s="200"/>
      <c r="AT469" s="200"/>
      <c r="AU469" s="200"/>
      <c r="AV469" s="200"/>
      <c r="AW469" s="200"/>
      <c r="AX469" s="200"/>
      <c r="AY469" s="200"/>
    </row>
    <row r="470" spans="14:51" ht="11.25">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0"/>
      <c r="AL470" s="200"/>
      <c r="AM470" s="200"/>
      <c r="AN470" s="200"/>
      <c r="AO470" s="200"/>
      <c r="AP470" s="200"/>
      <c r="AQ470" s="200"/>
      <c r="AR470" s="200"/>
      <c r="AS470" s="200"/>
      <c r="AT470" s="200"/>
      <c r="AU470" s="200"/>
      <c r="AV470" s="200"/>
      <c r="AW470" s="200"/>
      <c r="AX470" s="200"/>
      <c r="AY470" s="200"/>
    </row>
    <row r="471" spans="14:51" ht="11.25">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c r="AT471" s="200"/>
      <c r="AU471" s="200"/>
      <c r="AV471" s="200"/>
      <c r="AW471" s="200"/>
      <c r="AX471" s="200"/>
      <c r="AY471" s="200"/>
    </row>
    <row r="472" spans="14:51" ht="11.25">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0"/>
      <c r="AL472" s="200"/>
      <c r="AM472" s="200"/>
      <c r="AN472" s="200"/>
      <c r="AO472" s="200"/>
      <c r="AP472" s="200"/>
      <c r="AQ472" s="200"/>
      <c r="AR472" s="200"/>
      <c r="AS472" s="200"/>
      <c r="AT472" s="200"/>
      <c r="AU472" s="200"/>
      <c r="AV472" s="200"/>
      <c r="AW472" s="200"/>
      <c r="AX472" s="200"/>
      <c r="AY472" s="200"/>
    </row>
    <row r="473" spans="14:51" ht="11.25">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0"/>
      <c r="AL473" s="200"/>
      <c r="AM473" s="200"/>
      <c r="AN473" s="200"/>
      <c r="AO473" s="200"/>
      <c r="AP473" s="200"/>
      <c r="AQ473" s="200"/>
      <c r="AR473" s="200"/>
      <c r="AS473" s="200"/>
      <c r="AT473" s="200"/>
      <c r="AU473" s="200"/>
      <c r="AV473" s="200"/>
      <c r="AW473" s="200"/>
      <c r="AX473" s="200"/>
      <c r="AY473" s="200"/>
    </row>
    <row r="474" spans="14:51" ht="11.25">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0"/>
      <c r="AL474" s="200"/>
      <c r="AM474" s="200"/>
      <c r="AN474" s="200"/>
      <c r="AO474" s="200"/>
      <c r="AP474" s="200"/>
      <c r="AQ474" s="200"/>
      <c r="AR474" s="200"/>
      <c r="AS474" s="200"/>
      <c r="AT474" s="200"/>
      <c r="AU474" s="200"/>
      <c r="AV474" s="200"/>
      <c r="AW474" s="200"/>
      <c r="AX474" s="200"/>
      <c r="AY474" s="200"/>
    </row>
    <row r="475" spans="14:51" ht="11.25">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0"/>
      <c r="AL475" s="200"/>
      <c r="AM475" s="200"/>
      <c r="AN475" s="200"/>
      <c r="AO475" s="200"/>
      <c r="AP475" s="200"/>
      <c r="AQ475" s="200"/>
      <c r="AR475" s="200"/>
      <c r="AS475" s="200"/>
      <c r="AT475" s="200"/>
      <c r="AU475" s="200"/>
      <c r="AV475" s="200"/>
      <c r="AW475" s="200"/>
      <c r="AX475" s="200"/>
      <c r="AY475" s="200"/>
    </row>
    <row r="476" spans="14:51" ht="11.25">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0"/>
      <c r="AL476" s="200"/>
      <c r="AM476" s="200"/>
      <c r="AN476" s="200"/>
      <c r="AO476" s="200"/>
      <c r="AP476" s="200"/>
      <c r="AQ476" s="200"/>
      <c r="AR476" s="200"/>
      <c r="AS476" s="200"/>
      <c r="AT476" s="200"/>
      <c r="AU476" s="200"/>
      <c r="AV476" s="200"/>
      <c r="AW476" s="200"/>
      <c r="AX476" s="200"/>
      <c r="AY476" s="200"/>
    </row>
    <row r="477" spans="14:51" ht="11.25">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0"/>
      <c r="AL477" s="200"/>
      <c r="AM477" s="200"/>
      <c r="AN477" s="200"/>
      <c r="AO477" s="200"/>
      <c r="AP477" s="200"/>
      <c r="AQ477" s="200"/>
      <c r="AR477" s="200"/>
      <c r="AS477" s="200"/>
      <c r="AT477" s="200"/>
      <c r="AU477" s="200"/>
      <c r="AV477" s="200"/>
      <c r="AW477" s="200"/>
      <c r="AX477" s="200"/>
      <c r="AY477" s="200"/>
    </row>
    <row r="478" spans="14:51" ht="11.25">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0"/>
      <c r="AL478" s="200"/>
      <c r="AM478" s="200"/>
      <c r="AN478" s="200"/>
      <c r="AO478" s="200"/>
      <c r="AP478" s="200"/>
      <c r="AQ478" s="200"/>
      <c r="AR478" s="200"/>
      <c r="AS478" s="200"/>
      <c r="AT478" s="200"/>
      <c r="AU478" s="200"/>
      <c r="AV478" s="200"/>
      <c r="AW478" s="200"/>
      <c r="AX478" s="200"/>
      <c r="AY478" s="200"/>
    </row>
    <row r="479" spans="14:51" ht="11.25">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0"/>
      <c r="AL479" s="200"/>
      <c r="AM479" s="200"/>
      <c r="AN479" s="200"/>
      <c r="AO479" s="200"/>
      <c r="AP479" s="200"/>
      <c r="AQ479" s="200"/>
      <c r="AR479" s="200"/>
      <c r="AS479" s="200"/>
      <c r="AT479" s="200"/>
      <c r="AU479" s="200"/>
      <c r="AV479" s="200"/>
      <c r="AW479" s="200"/>
      <c r="AX479" s="200"/>
      <c r="AY479" s="200"/>
    </row>
    <row r="480" spans="14:51" ht="11.25">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0"/>
      <c r="AL480" s="200"/>
      <c r="AM480" s="200"/>
      <c r="AN480" s="200"/>
      <c r="AO480" s="200"/>
      <c r="AP480" s="200"/>
      <c r="AQ480" s="200"/>
      <c r="AR480" s="200"/>
      <c r="AS480" s="200"/>
      <c r="AT480" s="200"/>
      <c r="AU480" s="200"/>
      <c r="AV480" s="200"/>
      <c r="AW480" s="200"/>
      <c r="AX480" s="200"/>
      <c r="AY480" s="200"/>
    </row>
    <row r="481" spans="14:51" ht="11.25">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0"/>
      <c r="AY481" s="200"/>
    </row>
    <row r="482" spans="14:51" ht="11.25">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0"/>
      <c r="AL482" s="200"/>
      <c r="AM482" s="200"/>
      <c r="AN482" s="200"/>
      <c r="AO482" s="200"/>
      <c r="AP482" s="200"/>
      <c r="AQ482" s="200"/>
      <c r="AR482" s="200"/>
      <c r="AS482" s="200"/>
      <c r="AT482" s="200"/>
      <c r="AU482" s="200"/>
      <c r="AV482" s="200"/>
      <c r="AW482" s="200"/>
      <c r="AX482" s="200"/>
      <c r="AY482" s="200"/>
    </row>
    <row r="483" spans="14:51" ht="11.25">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0"/>
      <c r="AY483" s="200"/>
    </row>
    <row r="484" spans="14:51" ht="11.25">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row>
    <row r="485" spans="14:51" ht="11.25">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0"/>
      <c r="AL485" s="200"/>
      <c r="AM485" s="200"/>
      <c r="AN485" s="200"/>
      <c r="AO485" s="200"/>
      <c r="AP485" s="200"/>
      <c r="AQ485" s="200"/>
      <c r="AR485" s="200"/>
      <c r="AS485" s="200"/>
      <c r="AT485" s="200"/>
      <c r="AU485" s="200"/>
      <c r="AV485" s="200"/>
      <c r="AW485" s="200"/>
      <c r="AX485" s="200"/>
      <c r="AY485" s="200"/>
    </row>
    <row r="486" spans="14:51" ht="11.25">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0"/>
      <c r="AL486" s="200"/>
      <c r="AM486" s="200"/>
      <c r="AN486" s="200"/>
      <c r="AO486" s="200"/>
      <c r="AP486" s="200"/>
      <c r="AQ486" s="200"/>
      <c r="AR486" s="200"/>
      <c r="AS486" s="200"/>
      <c r="AT486" s="200"/>
      <c r="AU486" s="200"/>
      <c r="AV486" s="200"/>
      <c r="AW486" s="200"/>
      <c r="AX486" s="200"/>
      <c r="AY486" s="200"/>
    </row>
    <row r="487" spans="14:51" ht="11.25">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0"/>
      <c r="AL487" s="200"/>
      <c r="AM487" s="200"/>
      <c r="AN487" s="200"/>
      <c r="AO487" s="200"/>
      <c r="AP487" s="200"/>
      <c r="AQ487" s="200"/>
      <c r="AR487" s="200"/>
      <c r="AS487" s="200"/>
      <c r="AT487" s="200"/>
      <c r="AU487" s="200"/>
      <c r="AV487" s="200"/>
      <c r="AW487" s="200"/>
      <c r="AX487" s="200"/>
      <c r="AY487" s="200"/>
    </row>
    <row r="488" spans="14:51" ht="11.25">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0"/>
      <c r="AL488" s="200"/>
      <c r="AM488" s="200"/>
      <c r="AN488" s="200"/>
      <c r="AO488" s="200"/>
      <c r="AP488" s="200"/>
      <c r="AQ488" s="200"/>
      <c r="AR488" s="200"/>
      <c r="AS488" s="200"/>
      <c r="AT488" s="200"/>
      <c r="AU488" s="200"/>
      <c r="AV488" s="200"/>
      <c r="AW488" s="200"/>
      <c r="AX488" s="200"/>
      <c r="AY488" s="200"/>
    </row>
    <row r="489" spans="14:51" ht="11.25">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0"/>
      <c r="AL489" s="200"/>
      <c r="AM489" s="200"/>
      <c r="AN489" s="200"/>
      <c r="AO489" s="200"/>
      <c r="AP489" s="200"/>
      <c r="AQ489" s="200"/>
      <c r="AR489" s="200"/>
      <c r="AS489" s="200"/>
      <c r="AT489" s="200"/>
      <c r="AU489" s="200"/>
      <c r="AV489" s="200"/>
      <c r="AW489" s="200"/>
      <c r="AX489" s="200"/>
      <c r="AY489" s="200"/>
    </row>
    <row r="490" spans="14:51" ht="11.25">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0"/>
      <c r="AL490" s="200"/>
      <c r="AM490" s="200"/>
      <c r="AN490" s="200"/>
      <c r="AO490" s="200"/>
      <c r="AP490" s="200"/>
      <c r="AQ490" s="200"/>
      <c r="AR490" s="200"/>
      <c r="AS490" s="200"/>
      <c r="AT490" s="200"/>
      <c r="AU490" s="200"/>
      <c r="AV490" s="200"/>
      <c r="AW490" s="200"/>
      <c r="AX490" s="200"/>
      <c r="AY490" s="200"/>
    </row>
    <row r="491" spans="14:51" ht="11.25">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200"/>
      <c r="AU491" s="200"/>
      <c r="AV491" s="200"/>
      <c r="AW491" s="200"/>
      <c r="AX491" s="200"/>
      <c r="AY491" s="200"/>
    </row>
    <row r="492" spans="14:51" ht="11.25">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0"/>
      <c r="AL492" s="200"/>
      <c r="AM492" s="200"/>
      <c r="AN492" s="200"/>
      <c r="AO492" s="200"/>
      <c r="AP492" s="200"/>
      <c r="AQ492" s="200"/>
      <c r="AR492" s="200"/>
      <c r="AS492" s="200"/>
      <c r="AT492" s="200"/>
      <c r="AU492" s="200"/>
      <c r="AV492" s="200"/>
      <c r="AW492" s="200"/>
      <c r="AX492" s="200"/>
      <c r="AY492" s="200"/>
    </row>
    <row r="493" spans="14:51" ht="11.25">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0"/>
      <c r="AL493" s="200"/>
      <c r="AM493" s="200"/>
      <c r="AN493" s="200"/>
      <c r="AO493" s="200"/>
      <c r="AP493" s="200"/>
      <c r="AQ493" s="200"/>
      <c r="AR493" s="200"/>
      <c r="AS493" s="200"/>
      <c r="AT493" s="200"/>
      <c r="AU493" s="200"/>
      <c r="AV493" s="200"/>
      <c r="AW493" s="200"/>
      <c r="AX493" s="200"/>
      <c r="AY493" s="200"/>
    </row>
    <row r="494" spans="14:51" ht="11.25">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0"/>
      <c r="AL494" s="200"/>
      <c r="AM494" s="200"/>
      <c r="AN494" s="200"/>
      <c r="AO494" s="200"/>
      <c r="AP494" s="200"/>
      <c r="AQ494" s="200"/>
      <c r="AR494" s="200"/>
      <c r="AS494" s="200"/>
      <c r="AT494" s="200"/>
      <c r="AU494" s="200"/>
      <c r="AV494" s="200"/>
      <c r="AW494" s="200"/>
      <c r="AX494" s="200"/>
      <c r="AY494" s="200"/>
    </row>
    <row r="495" spans="14:51" ht="11.25">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0"/>
      <c r="AL495" s="200"/>
      <c r="AM495" s="200"/>
      <c r="AN495" s="200"/>
      <c r="AO495" s="200"/>
      <c r="AP495" s="200"/>
      <c r="AQ495" s="200"/>
      <c r="AR495" s="200"/>
      <c r="AS495" s="200"/>
      <c r="AT495" s="200"/>
      <c r="AU495" s="200"/>
      <c r="AV495" s="200"/>
      <c r="AW495" s="200"/>
      <c r="AX495" s="200"/>
      <c r="AY495" s="200"/>
    </row>
    <row r="496" spans="14:51" ht="11.25">
      <c r="N496" s="200"/>
      <c r="O496" s="200"/>
      <c r="P496" s="200"/>
      <c r="Q496" s="200"/>
      <c r="R496" s="200"/>
      <c r="S496" s="200"/>
      <c r="T496" s="200"/>
      <c r="U496" s="200"/>
      <c r="V496" s="200"/>
      <c r="W496" s="200"/>
      <c r="X496" s="200"/>
      <c r="Y496" s="200"/>
      <c r="Z496" s="200"/>
      <c r="AA496" s="200"/>
      <c r="AB496" s="200"/>
      <c r="AC496" s="200"/>
      <c r="AD496" s="200"/>
      <c r="AE496" s="200"/>
      <c r="AF496" s="200"/>
      <c r="AG496" s="200"/>
      <c r="AH496" s="200"/>
      <c r="AI496" s="200"/>
      <c r="AJ496" s="200"/>
      <c r="AK496" s="200"/>
      <c r="AL496" s="200"/>
      <c r="AM496" s="200"/>
      <c r="AN496" s="200"/>
      <c r="AO496" s="200"/>
      <c r="AP496" s="200"/>
      <c r="AQ496" s="200"/>
      <c r="AR496" s="200"/>
      <c r="AS496" s="200"/>
      <c r="AT496" s="200"/>
      <c r="AU496" s="200"/>
      <c r="AV496" s="200"/>
      <c r="AW496" s="200"/>
      <c r="AX496" s="200"/>
      <c r="AY496" s="200"/>
    </row>
    <row r="497" spans="14:51" ht="11.25">
      <c r="N497" s="200"/>
      <c r="O497" s="200"/>
      <c r="P497" s="200"/>
      <c r="Q497" s="200"/>
      <c r="R497" s="200"/>
      <c r="S497" s="200"/>
      <c r="T497" s="200"/>
      <c r="U497" s="200"/>
      <c r="V497" s="200"/>
      <c r="W497" s="200"/>
      <c r="X497" s="200"/>
      <c r="Y497" s="200"/>
      <c r="Z497" s="200"/>
      <c r="AA497" s="200"/>
      <c r="AB497" s="200"/>
      <c r="AC497" s="200"/>
      <c r="AD497" s="200"/>
      <c r="AE497" s="200"/>
      <c r="AF497" s="200"/>
      <c r="AG497" s="200"/>
      <c r="AH497" s="200"/>
      <c r="AI497" s="200"/>
      <c r="AJ497" s="200"/>
      <c r="AK497" s="200"/>
      <c r="AL497" s="200"/>
      <c r="AM497" s="200"/>
      <c r="AN497" s="200"/>
      <c r="AO497" s="200"/>
      <c r="AP497" s="200"/>
      <c r="AQ497" s="200"/>
      <c r="AR497" s="200"/>
      <c r="AS497" s="200"/>
      <c r="AT497" s="200"/>
      <c r="AU497" s="200"/>
      <c r="AV497" s="200"/>
      <c r="AW497" s="200"/>
      <c r="AX497" s="200"/>
      <c r="AY497" s="200"/>
    </row>
    <row r="498" spans="14:51" ht="11.25">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200"/>
      <c r="AL498" s="200"/>
      <c r="AM498" s="200"/>
      <c r="AN498" s="200"/>
      <c r="AO498" s="200"/>
      <c r="AP498" s="200"/>
      <c r="AQ498" s="200"/>
      <c r="AR498" s="200"/>
      <c r="AS498" s="200"/>
      <c r="AT498" s="200"/>
      <c r="AU498" s="200"/>
      <c r="AV498" s="200"/>
      <c r="AW498" s="200"/>
      <c r="AX498" s="200"/>
      <c r="AY498" s="200"/>
    </row>
    <row r="499" spans="14:51" ht="11.25">
      <c r="N499" s="200"/>
      <c r="O499" s="200"/>
      <c r="P499" s="200"/>
      <c r="Q499" s="200"/>
      <c r="R499" s="200"/>
      <c r="S499" s="200"/>
      <c r="T499" s="200"/>
      <c r="U499" s="200"/>
      <c r="V499" s="200"/>
      <c r="W499" s="200"/>
      <c r="X499" s="200"/>
      <c r="Y499" s="200"/>
      <c r="Z499" s="200"/>
      <c r="AA499" s="200"/>
      <c r="AB499" s="200"/>
      <c r="AC499" s="200"/>
      <c r="AD499" s="200"/>
      <c r="AE499" s="200"/>
      <c r="AF499" s="200"/>
      <c r="AG499" s="200"/>
      <c r="AH499" s="200"/>
      <c r="AI499" s="200"/>
      <c r="AJ499" s="200"/>
      <c r="AK499" s="200"/>
      <c r="AL499" s="200"/>
      <c r="AM499" s="200"/>
      <c r="AN499" s="200"/>
      <c r="AO499" s="200"/>
      <c r="AP499" s="200"/>
      <c r="AQ499" s="200"/>
      <c r="AR499" s="200"/>
      <c r="AS499" s="200"/>
      <c r="AT499" s="200"/>
      <c r="AU499" s="200"/>
      <c r="AV499" s="200"/>
      <c r="AW499" s="200"/>
      <c r="AX499" s="200"/>
      <c r="AY499" s="200"/>
    </row>
    <row r="500" spans="14:51" ht="11.25">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0"/>
      <c r="AL500" s="200"/>
      <c r="AM500" s="200"/>
      <c r="AN500" s="200"/>
      <c r="AO500" s="200"/>
      <c r="AP500" s="200"/>
      <c r="AQ500" s="200"/>
      <c r="AR500" s="200"/>
      <c r="AS500" s="200"/>
      <c r="AT500" s="200"/>
      <c r="AU500" s="200"/>
      <c r="AV500" s="200"/>
      <c r="AW500" s="200"/>
      <c r="AX500" s="200"/>
      <c r="AY500" s="200"/>
    </row>
    <row r="501" spans="14:51" ht="11.25">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c r="AI501" s="200"/>
      <c r="AJ501" s="200"/>
      <c r="AK501" s="200"/>
      <c r="AL501" s="200"/>
      <c r="AM501" s="200"/>
      <c r="AN501" s="200"/>
      <c r="AO501" s="200"/>
      <c r="AP501" s="200"/>
      <c r="AQ501" s="200"/>
      <c r="AR501" s="200"/>
      <c r="AS501" s="200"/>
      <c r="AT501" s="200"/>
      <c r="AU501" s="200"/>
      <c r="AV501" s="200"/>
      <c r="AW501" s="200"/>
      <c r="AX501" s="200"/>
      <c r="AY501" s="200"/>
    </row>
    <row r="502" spans="14:51" ht="11.25">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0"/>
      <c r="AL502" s="200"/>
      <c r="AM502" s="200"/>
      <c r="AN502" s="200"/>
      <c r="AO502" s="200"/>
      <c r="AP502" s="200"/>
      <c r="AQ502" s="200"/>
      <c r="AR502" s="200"/>
      <c r="AS502" s="200"/>
      <c r="AT502" s="200"/>
      <c r="AU502" s="200"/>
      <c r="AV502" s="200"/>
      <c r="AW502" s="200"/>
      <c r="AX502" s="200"/>
      <c r="AY502" s="200"/>
    </row>
    <row r="503" spans="14:51" ht="11.25">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0"/>
      <c r="AL503" s="200"/>
      <c r="AM503" s="200"/>
      <c r="AN503" s="200"/>
      <c r="AO503" s="200"/>
      <c r="AP503" s="200"/>
      <c r="AQ503" s="200"/>
      <c r="AR503" s="200"/>
      <c r="AS503" s="200"/>
      <c r="AT503" s="200"/>
      <c r="AU503" s="200"/>
      <c r="AV503" s="200"/>
      <c r="AW503" s="200"/>
      <c r="AX503" s="200"/>
      <c r="AY503" s="200"/>
    </row>
    <row r="504" spans="14:51" ht="11.25">
      <c r="N504" s="200"/>
      <c r="O504" s="200"/>
      <c r="P504" s="200"/>
      <c r="Q504" s="200"/>
      <c r="R504" s="200"/>
      <c r="S504" s="200"/>
      <c r="T504" s="200"/>
      <c r="U504" s="200"/>
      <c r="V504" s="200"/>
      <c r="W504" s="200"/>
      <c r="X504" s="200"/>
      <c r="Y504" s="200"/>
      <c r="Z504" s="200"/>
      <c r="AA504" s="200"/>
      <c r="AB504" s="200"/>
      <c r="AC504" s="200"/>
      <c r="AD504" s="200"/>
      <c r="AE504" s="200"/>
      <c r="AF504" s="200"/>
      <c r="AG504" s="200"/>
      <c r="AH504" s="200"/>
      <c r="AI504" s="200"/>
      <c r="AJ504" s="200"/>
      <c r="AK504" s="200"/>
      <c r="AL504" s="200"/>
      <c r="AM504" s="200"/>
      <c r="AN504" s="200"/>
      <c r="AO504" s="200"/>
      <c r="AP504" s="200"/>
      <c r="AQ504" s="200"/>
      <c r="AR504" s="200"/>
      <c r="AS504" s="200"/>
      <c r="AT504" s="200"/>
      <c r="AU504" s="200"/>
      <c r="AV504" s="200"/>
      <c r="AW504" s="200"/>
      <c r="AX504" s="200"/>
      <c r="AY504" s="200"/>
    </row>
    <row r="505" spans="14:51" ht="11.25">
      <c r="N505" s="200"/>
      <c r="O505" s="200"/>
      <c r="P505" s="200"/>
      <c r="Q505" s="200"/>
      <c r="R505" s="200"/>
      <c r="S505" s="200"/>
      <c r="T505" s="200"/>
      <c r="U505" s="200"/>
      <c r="V505" s="200"/>
      <c r="W505" s="200"/>
      <c r="X505" s="200"/>
      <c r="Y505" s="200"/>
      <c r="Z505" s="200"/>
      <c r="AA505" s="200"/>
      <c r="AB505" s="200"/>
      <c r="AC505" s="200"/>
      <c r="AD505" s="200"/>
      <c r="AE505" s="200"/>
      <c r="AF505" s="200"/>
      <c r="AG505" s="200"/>
      <c r="AH505" s="200"/>
      <c r="AI505" s="200"/>
      <c r="AJ505" s="200"/>
      <c r="AK505" s="200"/>
      <c r="AL505" s="200"/>
      <c r="AM505" s="200"/>
      <c r="AN505" s="200"/>
      <c r="AO505" s="200"/>
      <c r="AP505" s="200"/>
      <c r="AQ505" s="200"/>
      <c r="AR505" s="200"/>
      <c r="AS505" s="200"/>
      <c r="AT505" s="200"/>
      <c r="AU505" s="200"/>
      <c r="AV505" s="200"/>
      <c r="AW505" s="200"/>
      <c r="AX505" s="200"/>
      <c r="AY505" s="200"/>
    </row>
    <row r="506" spans="14:51" ht="11.25">
      <c r="N506" s="200"/>
      <c r="O506" s="200"/>
      <c r="P506" s="200"/>
      <c r="Q506" s="200"/>
      <c r="R506" s="200"/>
      <c r="S506" s="200"/>
      <c r="T506" s="200"/>
      <c r="U506" s="200"/>
      <c r="V506" s="200"/>
      <c r="W506" s="200"/>
      <c r="X506" s="200"/>
      <c r="Y506" s="200"/>
      <c r="Z506" s="200"/>
      <c r="AA506" s="200"/>
      <c r="AB506" s="200"/>
      <c r="AC506" s="200"/>
      <c r="AD506" s="200"/>
      <c r="AE506" s="200"/>
      <c r="AF506" s="200"/>
      <c r="AG506" s="200"/>
      <c r="AH506" s="200"/>
      <c r="AI506" s="200"/>
      <c r="AJ506" s="200"/>
      <c r="AK506" s="200"/>
      <c r="AL506" s="200"/>
      <c r="AM506" s="200"/>
      <c r="AN506" s="200"/>
      <c r="AO506" s="200"/>
      <c r="AP506" s="200"/>
      <c r="AQ506" s="200"/>
      <c r="AR506" s="200"/>
      <c r="AS506" s="200"/>
      <c r="AT506" s="200"/>
      <c r="AU506" s="200"/>
      <c r="AV506" s="200"/>
      <c r="AW506" s="200"/>
      <c r="AX506" s="200"/>
      <c r="AY506" s="200"/>
    </row>
    <row r="507" spans="14:51" ht="11.25">
      <c r="N507" s="200"/>
      <c r="O507" s="200"/>
      <c r="P507" s="200"/>
      <c r="Q507" s="200"/>
      <c r="R507" s="200"/>
      <c r="S507" s="200"/>
      <c r="T507" s="200"/>
      <c r="U507" s="200"/>
      <c r="V507" s="200"/>
      <c r="W507" s="200"/>
      <c r="X507" s="200"/>
      <c r="Y507" s="200"/>
      <c r="Z507" s="200"/>
      <c r="AA507" s="200"/>
      <c r="AB507" s="200"/>
      <c r="AC507" s="200"/>
      <c r="AD507" s="200"/>
      <c r="AE507" s="200"/>
      <c r="AF507" s="200"/>
      <c r="AG507" s="200"/>
      <c r="AH507" s="200"/>
      <c r="AI507" s="200"/>
      <c r="AJ507" s="200"/>
      <c r="AK507" s="200"/>
      <c r="AL507" s="200"/>
      <c r="AM507" s="200"/>
      <c r="AN507" s="200"/>
      <c r="AO507" s="200"/>
      <c r="AP507" s="200"/>
      <c r="AQ507" s="200"/>
      <c r="AR507" s="200"/>
      <c r="AS507" s="200"/>
      <c r="AT507" s="200"/>
      <c r="AU507" s="200"/>
      <c r="AV507" s="200"/>
      <c r="AW507" s="200"/>
      <c r="AX507" s="200"/>
      <c r="AY507" s="200"/>
    </row>
    <row r="508" spans="14:51" ht="11.25">
      <c r="N508" s="200"/>
      <c r="O508" s="200"/>
      <c r="P508" s="200"/>
      <c r="Q508" s="200"/>
      <c r="R508" s="200"/>
      <c r="S508" s="200"/>
      <c r="T508" s="200"/>
      <c r="U508" s="200"/>
      <c r="V508" s="200"/>
      <c r="W508" s="200"/>
      <c r="X508" s="200"/>
      <c r="Y508" s="200"/>
      <c r="Z508" s="200"/>
      <c r="AA508" s="200"/>
      <c r="AB508" s="200"/>
      <c r="AC508" s="200"/>
      <c r="AD508" s="200"/>
      <c r="AE508" s="200"/>
      <c r="AF508" s="200"/>
      <c r="AG508" s="200"/>
      <c r="AH508" s="200"/>
      <c r="AI508" s="200"/>
      <c r="AJ508" s="200"/>
      <c r="AK508" s="200"/>
      <c r="AL508" s="200"/>
      <c r="AM508" s="200"/>
      <c r="AN508" s="200"/>
      <c r="AO508" s="200"/>
      <c r="AP508" s="200"/>
      <c r="AQ508" s="200"/>
      <c r="AR508" s="200"/>
      <c r="AS508" s="200"/>
      <c r="AT508" s="200"/>
      <c r="AU508" s="200"/>
      <c r="AV508" s="200"/>
      <c r="AW508" s="200"/>
      <c r="AX508" s="200"/>
      <c r="AY508" s="200"/>
    </row>
    <row r="509" spans="14:51" ht="11.25">
      <c r="N509" s="200"/>
      <c r="O509" s="200"/>
      <c r="P509" s="200"/>
      <c r="Q509" s="200"/>
      <c r="R509" s="200"/>
      <c r="S509" s="200"/>
      <c r="T509" s="200"/>
      <c r="U509" s="200"/>
      <c r="V509" s="200"/>
      <c r="W509" s="200"/>
      <c r="X509" s="200"/>
      <c r="Y509" s="200"/>
      <c r="Z509" s="200"/>
      <c r="AA509" s="200"/>
      <c r="AB509" s="200"/>
      <c r="AC509" s="200"/>
      <c r="AD509" s="200"/>
      <c r="AE509" s="200"/>
      <c r="AF509" s="200"/>
      <c r="AG509" s="200"/>
      <c r="AH509" s="200"/>
      <c r="AI509" s="200"/>
      <c r="AJ509" s="200"/>
      <c r="AK509" s="200"/>
      <c r="AL509" s="200"/>
      <c r="AM509" s="200"/>
      <c r="AN509" s="200"/>
      <c r="AO509" s="200"/>
      <c r="AP509" s="200"/>
      <c r="AQ509" s="200"/>
      <c r="AR509" s="200"/>
      <c r="AS509" s="200"/>
      <c r="AT509" s="200"/>
      <c r="AU509" s="200"/>
      <c r="AV509" s="200"/>
      <c r="AW509" s="200"/>
      <c r="AX509" s="200"/>
      <c r="AY509" s="200"/>
    </row>
    <row r="510" spans="14:51" ht="11.25">
      <c r="N510" s="200"/>
      <c r="O510" s="200"/>
      <c r="P510" s="200"/>
      <c r="Q510" s="200"/>
      <c r="R510" s="200"/>
      <c r="S510" s="200"/>
      <c r="T510" s="200"/>
      <c r="U510" s="200"/>
      <c r="V510" s="200"/>
      <c r="W510" s="200"/>
      <c r="X510" s="200"/>
      <c r="Y510" s="200"/>
      <c r="Z510" s="200"/>
      <c r="AA510" s="200"/>
      <c r="AB510" s="200"/>
      <c r="AC510" s="200"/>
      <c r="AD510" s="200"/>
      <c r="AE510" s="200"/>
      <c r="AF510" s="200"/>
      <c r="AG510" s="200"/>
      <c r="AH510" s="200"/>
      <c r="AI510" s="200"/>
      <c r="AJ510" s="200"/>
      <c r="AK510" s="200"/>
      <c r="AL510" s="200"/>
      <c r="AM510" s="200"/>
      <c r="AN510" s="200"/>
      <c r="AO510" s="200"/>
      <c r="AP510" s="200"/>
      <c r="AQ510" s="200"/>
      <c r="AR510" s="200"/>
      <c r="AS510" s="200"/>
      <c r="AT510" s="200"/>
      <c r="AU510" s="200"/>
      <c r="AV510" s="200"/>
      <c r="AW510" s="200"/>
      <c r="AX510" s="200"/>
      <c r="AY510" s="200"/>
    </row>
    <row r="511" spans="14:51" ht="11.25">
      <c r="N511" s="200"/>
      <c r="O511" s="200"/>
      <c r="P511" s="200"/>
      <c r="Q511" s="200"/>
      <c r="R511" s="200"/>
      <c r="S511" s="200"/>
      <c r="T511" s="200"/>
      <c r="U511" s="200"/>
      <c r="V511" s="200"/>
      <c r="W511" s="200"/>
      <c r="X511" s="200"/>
      <c r="Y511" s="200"/>
      <c r="Z511" s="200"/>
      <c r="AA511" s="200"/>
      <c r="AB511" s="200"/>
      <c r="AC511" s="200"/>
      <c r="AD511" s="200"/>
      <c r="AE511" s="200"/>
      <c r="AF511" s="200"/>
      <c r="AG511" s="200"/>
      <c r="AH511" s="200"/>
      <c r="AI511" s="200"/>
      <c r="AJ511" s="200"/>
      <c r="AK511" s="200"/>
      <c r="AL511" s="200"/>
      <c r="AM511" s="200"/>
      <c r="AN511" s="200"/>
      <c r="AO511" s="200"/>
      <c r="AP511" s="200"/>
      <c r="AQ511" s="200"/>
      <c r="AR511" s="200"/>
      <c r="AS511" s="200"/>
      <c r="AT511" s="200"/>
      <c r="AU511" s="200"/>
      <c r="AV511" s="200"/>
      <c r="AW511" s="200"/>
      <c r="AX511" s="200"/>
      <c r="AY511" s="200"/>
    </row>
    <row r="512" spans="14:51" ht="11.25">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0"/>
      <c r="AL512" s="200"/>
      <c r="AM512" s="200"/>
      <c r="AN512" s="200"/>
      <c r="AO512" s="200"/>
      <c r="AP512" s="200"/>
      <c r="AQ512" s="200"/>
      <c r="AR512" s="200"/>
      <c r="AS512" s="200"/>
      <c r="AT512" s="200"/>
      <c r="AU512" s="200"/>
      <c r="AV512" s="200"/>
      <c r="AW512" s="200"/>
      <c r="AX512" s="200"/>
      <c r="AY512" s="200"/>
    </row>
    <row r="513" spans="14:51" ht="11.25">
      <c r="N513" s="200"/>
      <c r="O513" s="200"/>
      <c r="P513" s="200"/>
      <c r="Q513" s="200"/>
      <c r="R513" s="200"/>
      <c r="S513" s="200"/>
      <c r="T513" s="200"/>
      <c r="U513" s="200"/>
      <c r="V513" s="200"/>
      <c r="W513" s="200"/>
      <c r="X513" s="200"/>
      <c r="Y513" s="200"/>
      <c r="Z513" s="200"/>
      <c r="AA513" s="200"/>
      <c r="AB513" s="200"/>
      <c r="AC513" s="200"/>
      <c r="AD513" s="200"/>
      <c r="AE513" s="200"/>
      <c r="AF513" s="200"/>
      <c r="AG513" s="200"/>
      <c r="AH513" s="200"/>
      <c r="AI513" s="200"/>
      <c r="AJ513" s="200"/>
      <c r="AK513" s="200"/>
      <c r="AL513" s="200"/>
      <c r="AM513" s="200"/>
      <c r="AN513" s="200"/>
      <c r="AO513" s="200"/>
      <c r="AP513" s="200"/>
      <c r="AQ513" s="200"/>
      <c r="AR513" s="200"/>
      <c r="AS513" s="200"/>
      <c r="AT513" s="200"/>
      <c r="AU513" s="200"/>
      <c r="AV513" s="200"/>
      <c r="AW513" s="200"/>
      <c r="AX513" s="200"/>
      <c r="AY513" s="200"/>
    </row>
    <row r="514" spans="14:51" ht="11.25">
      <c r="N514" s="200"/>
      <c r="O514" s="200"/>
      <c r="P514" s="200"/>
      <c r="Q514" s="200"/>
      <c r="R514" s="200"/>
      <c r="S514" s="200"/>
      <c r="T514" s="200"/>
      <c r="U514" s="200"/>
      <c r="V514" s="200"/>
      <c r="W514" s="200"/>
      <c r="X514" s="200"/>
      <c r="Y514" s="200"/>
      <c r="Z514" s="200"/>
      <c r="AA514" s="200"/>
      <c r="AB514" s="200"/>
      <c r="AC514" s="200"/>
      <c r="AD514" s="200"/>
      <c r="AE514" s="200"/>
      <c r="AF514" s="200"/>
      <c r="AG514" s="200"/>
      <c r="AH514" s="200"/>
      <c r="AI514" s="200"/>
      <c r="AJ514" s="200"/>
      <c r="AK514" s="200"/>
      <c r="AL514" s="200"/>
      <c r="AM514" s="200"/>
      <c r="AN514" s="200"/>
      <c r="AO514" s="200"/>
      <c r="AP514" s="200"/>
      <c r="AQ514" s="200"/>
      <c r="AR514" s="200"/>
      <c r="AS514" s="200"/>
      <c r="AT514" s="200"/>
      <c r="AU514" s="200"/>
      <c r="AV514" s="200"/>
      <c r="AW514" s="200"/>
      <c r="AX514" s="200"/>
      <c r="AY514" s="200"/>
    </row>
    <row r="515" spans="14:51" ht="11.25">
      <c r="N515" s="200"/>
      <c r="O515" s="200"/>
      <c r="P515" s="200"/>
      <c r="Q515" s="200"/>
      <c r="R515" s="200"/>
      <c r="S515" s="200"/>
      <c r="T515" s="200"/>
      <c r="U515" s="200"/>
      <c r="V515" s="200"/>
      <c r="W515" s="200"/>
      <c r="X515" s="200"/>
      <c r="Y515" s="200"/>
      <c r="Z515" s="200"/>
      <c r="AA515" s="200"/>
      <c r="AB515" s="200"/>
      <c r="AC515" s="200"/>
      <c r="AD515" s="200"/>
      <c r="AE515" s="200"/>
      <c r="AF515" s="200"/>
      <c r="AG515" s="200"/>
      <c r="AH515" s="200"/>
      <c r="AI515" s="200"/>
      <c r="AJ515" s="200"/>
      <c r="AK515" s="200"/>
      <c r="AL515" s="200"/>
      <c r="AM515" s="200"/>
      <c r="AN515" s="200"/>
      <c r="AO515" s="200"/>
      <c r="AP515" s="200"/>
      <c r="AQ515" s="200"/>
      <c r="AR515" s="200"/>
      <c r="AS515" s="200"/>
      <c r="AT515" s="200"/>
      <c r="AU515" s="200"/>
      <c r="AV515" s="200"/>
      <c r="AW515" s="200"/>
      <c r="AX515" s="200"/>
      <c r="AY515" s="200"/>
    </row>
    <row r="516" spans="14:51" ht="11.25">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0"/>
      <c r="AL516" s="200"/>
      <c r="AM516" s="200"/>
      <c r="AN516" s="200"/>
      <c r="AO516" s="200"/>
      <c r="AP516" s="200"/>
      <c r="AQ516" s="200"/>
      <c r="AR516" s="200"/>
      <c r="AS516" s="200"/>
      <c r="AT516" s="200"/>
      <c r="AU516" s="200"/>
      <c r="AV516" s="200"/>
      <c r="AW516" s="200"/>
      <c r="AX516" s="200"/>
      <c r="AY516" s="200"/>
    </row>
    <row r="517" spans="14:51" ht="11.25">
      <c r="N517" s="200"/>
      <c r="O517" s="200"/>
      <c r="P517" s="200"/>
      <c r="Q517" s="200"/>
      <c r="R517" s="200"/>
      <c r="S517" s="200"/>
      <c r="T517" s="200"/>
      <c r="U517" s="200"/>
      <c r="V517" s="200"/>
      <c r="W517" s="200"/>
      <c r="X517" s="200"/>
      <c r="Y517" s="200"/>
      <c r="Z517" s="200"/>
      <c r="AA517" s="200"/>
      <c r="AB517" s="200"/>
      <c r="AC517" s="200"/>
      <c r="AD517" s="200"/>
      <c r="AE517" s="200"/>
      <c r="AF517" s="200"/>
      <c r="AG517" s="200"/>
      <c r="AH517" s="200"/>
      <c r="AI517" s="200"/>
      <c r="AJ517" s="200"/>
      <c r="AK517" s="200"/>
      <c r="AL517" s="200"/>
      <c r="AM517" s="200"/>
      <c r="AN517" s="200"/>
      <c r="AO517" s="200"/>
      <c r="AP517" s="200"/>
      <c r="AQ517" s="200"/>
      <c r="AR517" s="200"/>
      <c r="AS517" s="200"/>
      <c r="AT517" s="200"/>
      <c r="AU517" s="200"/>
      <c r="AV517" s="200"/>
      <c r="AW517" s="200"/>
      <c r="AX517" s="200"/>
      <c r="AY517" s="200"/>
    </row>
    <row r="518" spans="14:51" ht="11.25">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200"/>
      <c r="AR518" s="200"/>
      <c r="AS518" s="200"/>
      <c r="AT518" s="200"/>
      <c r="AU518" s="200"/>
      <c r="AV518" s="200"/>
      <c r="AW518" s="200"/>
      <c r="AX518" s="200"/>
      <c r="AY518" s="200"/>
    </row>
    <row r="519" spans="14:51" ht="11.25">
      <c r="N519" s="200"/>
      <c r="O519" s="200"/>
      <c r="P519" s="200"/>
      <c r="Q519" s="200"/>
      <c r="R519" s="200"/>
      <c r="S519" s="200"/>
      <c r="T519" s="200"/>
      <c r="U519" s="200"/>
      <c r="V519" s="200"/>
      <c r="W519" s="200"/>
      <c r="X519" s="200"/>
      <c r="Y519" s="200"/>
      <c r="Z519" s="200"/>
      <c r="AA519" s="200"/>
      <c r="AB519" s="200"/>
      <c r="AC519" s="200"/>
      <c r="AD519" s="200"/>
      <c r="AE519" s="200"/>
      <c r="AF519" s="200"/>
      <c r="AG519" s="200"/>
      <c r="AH519" s="200"/>
      <c r="AI519" s="200"/>
      <c r="AJ519" s="200"/>
      <c r="AK519" s="200"/>
      <c r="AL519" s="200"/>
      <c r="AM519" s="200"/>
      <c r="AN519" s="200"/>
      <c r="AO519" s="200"/>
      <c r="AP519" s="200"/>
      <c r="AQ519" s="200"/>
      <c r="AR519" s="200"/>
      <c r="AS519" s="200"/>
      <c r="AT519" s="200"/>
      <c r="AU519" s="200"/>
      <c r="AV519" s="200"/>
      <c r="AW519" s="200"/>
      <c r="AX519" s="200"/>
      <c r="AY519" s="200"/>
    </row>
    <row r="520" spans="14:51" ht="11.25">
      <c r="N520" s="200"/>
      <c r="O520" s="200"/>
      <c r="P520" s="200"/>
      <c r="Q520" s="200"/>
      <c r="R520" s="200"/>
      <c r="S520" s="200"/>
      <c r="T520" s="200"/>
      <c r="U520" s="200"/>
      <c r="V520" s="200"/>
      <c r="W520" s="200"/>
      <c r="X520" s="200"/>
      <c r="Y520" s="200"/>
      <c r="Z520" s="200"/>
      <c r="AA520" s="200"/>
      <c r="AB520" s="200"/>
      <c r="AC520" s="200"/>
      <c r="AD520" s="200"/>
      <c r="AE520" s="200"/>
      <c r="AF520" s="200"/>
      <c r="AG520" s="200"/>
      <c r="AH520" s="200"/>
      <c r="AI520" s="200"/>
      <c r="AJ520" s="200"/>
      <c r="AK520" s="200"/>
      <c r="AL520" s="200"/>
      <c r="AM520" s="200"/>
      <c r="AN520" s="200"/>
      <c r="AO520" s="200"/>
      <c r="AP520" s="200"/>
      <c r="AQ520" s="200"/>
      <c r="AR520" s="200"/>
      <c r="AS520" s="200"/>
      <c r="AT520" s="200"/>
      <c r="AU520" s="200"/>
      <c r="AV520" s="200"/>
      <c r="AW520" s="200"/>
      <c r="AX520" s="200"/>
      <c r="AY520" s="200"/>
    </row>
    <row r="521" spans="14:51" ht="11.25">
      <c r="N521" s="200"/>
      <c r="O521" s="200"/>
      <c r="P521" s="200"/>
      <c r="Q521" s="200"/>
      <c r="R521" s="200"/>
      <c r="S521" s="200"/>
      <c r="T521" s="200"/>
      <c r="U521" s="200"/>
      <c r="V521" s="200"/>
      <c r="W521" s="200"/>
      <c r="X521" s="200"/>
      <c r="Y521" s="200"/>
      <c r="Z521" s="200"/>
      <c r="AA521" s="200"/>
      <c r="AB521" s="200"/>
      <c r="AC521" s="200"/>
      <c r="AD521" s="200"/>
      <c r="AE521" s="200"/>
      <c r="AF521" s="200"/>
      <c r="AG521" s="200"/>
      <c r="AH521" s="200"/>
      <c r="AI521" s="200"/>
      <c r="AJ521" s="200"/>
      <c r="AK521" s="200"/>
      <c r="AL521" s="200"/>
      <c r="AM521" s="200"/>
      <c r="AN521" s="200"/>
      <c r="AO521" s="200"/>
      <c r="AP521" s="200"/>
      <c r="AQ521" s="200"/>
      <c r="AR521" s="200"/>
      <c r="AS521" s="200"/>
      <c r="AT521" s="200"/>
      <c r="AU521" s="200"/>
      <c r="AV521" s="200"/>
      <c r="AW521" s="200"/>
      <c r="AX521" s="200"/>
      <c r="AY521" s="200"/>
    </row>
    <row r="522" spans="14:51" ht="11.25">
      <c r="N522" s="200"/>
      <c r="O522" s="200"/>
      <c r="P522" s="200"/>
      <c r="Q522" s="200"/>
      <c r="R522" s="200"/>
      <c r="S522" s="200"/>
      <c r="T522" s="200"/>
      <c r="U522" s="200"/>
      <c r="V522" s="200"/>
      <c r="W522" s="200"/>
      <c r="X522" s="200"/>
      <c r="Y522" s="200"/>
      <c r="Z522" s="200"/>
      <c r="AA522" s="200"/>
      <c r="AB522" s="200"/>
      <c r="AC522" s="200"/>
      <c r="AD522" s="200"/>
      <c r="AE522" s="200"/>
      <c r="AF522" s="200"/>
      <c r="AG522" s="200"/>
      <c r="AH522" s="200"/>
      <c r="AI522" s="200"/>
      <c r="AJ522" s="200"/>
      <c r="AK522" s="200"/>
      <c r="AL522" s="200"/>
      <c r="AM522" s="200"/>
      <c r="AN522" s="200"/>
      <c r="AO522" s="200"/>
      <c r="AP522" s="200"/>
      <c r="AQ522" s="200"/>
      <c r="AR522" s="200"/>
      <c r="AS522" s="200"/>
      <c r="AT522" s="200"/>
      <c r="AU522" s="200"/>
      <c r="AV522" s="200"/>
      <c r="AW522" s="200"/>
      <c r="AX522" s="200"/>
      <c r="AY522" s="200"/>
    </row>
    <row r="523" spans="14:51" ht="11.25">
      <c r="N523" s="200"/>
      <c r="O523" s="200"/>
      <c r="P523" s="200"/>
      <c r="Q523" s="200"/>
      <c r="R523" s="200"/>
      <c r="S523" s="200"/>
      <c r="T523" s="200"/>
      <c r="U523" s="200"/>
      <c r="V523" s="200"/>
      <c r="W523" s="200"/>
      <c r="X523" s="200"/>
      <c r="Y523" s="200"/>
      <c r="Z523" s="200"/>
      <c r="AA523" s="200"/>
      <c r="AB523" s="200"/>
      <c r="AC523" s="200"/>
      <c r="AD523" s="200"/>
      <c r="AE523" s="200"/>
      <c r="AF523" s="200"/>
      <c r="AG523" s="200"/>
      <c r="AH523" s="200"/>
      <c r="AI523" s="200"/>
      <c r="AJ523" s="200"/>
      <c r="AK523" s="200"/>
      <c r="AL523" s="200"/>
      <c r="AM523" s="200"/>
      <c r="AN523" s="200"/>
      <c r="AO523" s="200"/>
      <c r="AP523" s="200"/>
      <c r="AQ523" s="200"/>
      <c r="AR523" s="200"/>
      <c r="AS523" s="200"/>
      <c r="AT523" s="200"/>
      <c r="AU523" s="200"/>
      <c r="AV523" s="200"/>
      <c r="AW523" s="200"/>
      <c r="AX523" s="200"/>
      <c r="AY523" s="200"/>
    </row>
    <row r="524" spans="14:51" ht="11.25">
      <c r="N524" s="200"/>
      <c r="O524" s="200"/>
      <c r="P524" s="200"/>
      <c r="Q524" s="200"/>
      <c r="R524" s="200"/>
      <c r="S524" s="200"/>
      <c r="T524" s="200"/>
      <c r="U524" s="200"/>
      <c r="V524" s="200"/>
      <c r="W524" s="200"/>
      <c r="X524" s="200"/>
      <c r="Y524" s="200"/>
      <c r="Z524" s="200"/>
      <c r="AA524" s="200"/>
      <c r="AB524" s="200"/>
      <c r="AC524" s="200"/>
      <c r="AD524" s="200"/>
      <c r="AE524" s="200"/>
      <c r="AF524" s="200"/>
      <c r="AG524" s="200"/>
      <c r="AH524" s="200"/>
      <c r="AI524" s="200"/>
      <c r="AJ524" s="200"/>
      <c r="AK524" s="200"/>
      <c r="AL524" s="200"/>
      <c r="AM524" s="200"/>
      <c r="AN524" s="200"/>
      <c r="AO524" s="200"/>
      <c r="AP524" s="200"/>
      <c r="AQ524" s="200"/>
      <c r="AR524" s="200"/>
      <c r="AS524" s="200"/>
      <c r="AT524" s="200"/>
      <c r="AU524" s="200"/>
      <c r="AV524" s="200"/>
      <c r="AW524" s="200"/>
      <c r="AX524" s="200"/>
      <c r="AY524" s="200"/>
    </row>
    <row r="525" spans="14:51" ht="11.25">
      <c r="N525" s="200"/>
      <c r="O525" s="200"/>
      <c r="P525" s="200"/>
      <c r="Q525" s="200"/>
      <c r="R525" s="200"/>
      <c r="S525" s="200"/>
      <c r="T525" s="200"/>
      <c r="U525" s="200"/>
      <c r="V525" s="200"/>
      <c r="W525" s="200"/>
      <c r="X525" s="200"/>
      <c r="Y525" s="200"/>
      <c r="Z525" s="200"/>
      <c r="AA525" s="200"/>
      <c r="AB525" s="200"/>
      <c r="AC525" s="200"/>
      <c r="AD525" s="200"/>
      <c r="AE525" s="200"/>
      <c r="AF525" s="200"/>
      <c r="AG525" s="200"/>
      <c r="AH525" s="200"/>
      <c r="AI525" s="200"/>
      <c r="AJ525" s="200"/>
      <c r="AK525" s="200"/>
      <c r="AL525" s="200"/>
      <c r="AM525" s="200"/>
      <c r="AN525" s="200"/>
      <c r="AO525" s="200"/>
      <c r="AP525" s="200"/>
      <c r="AQ525" s="200"/>
      <c r="AR525" s="200"/>
      <c r="AS525" s="200"/>
      <c r="AT525" s="200"/>
      <c r="AU525" s="200"/>
      <c r="AV525" s="200"/>
      <c r="AW525" s="200"/>
      <c r="AX525" s="200"/>
      <c r="AY525" s="200"/>
    </row>
    <row r="526" spans="14:51" ht="11.25">
      <c r="N526" s="200"/>
      <c r="O526" s="200"/>
      <c r="P526" s="200"/>
      <c r="Q526" s="200"/>
      <c r="R526" s="200"/>
      <c r="S526" s="200"/>
      <c r="T526" s="200"/>
      <c r="U526" s="200"/>
      <c r="V526" s="200"/>
      <c r="W526" s="200"/>
      <c r="X526" s="200"/>
      <c r="Y526" s="200"/>
      <c r="Z526" s="200"/>
      <c r="AA526" s="200"/>
      <c r="AB526" s="200"/>
      <c r="AC526" s="200"/>
      <c r="AD526" s="200"/>
      <c r="AE526" s="200"/>
      <c r="AF526" s="200"/>
      <c r="AG526" s="200"/>
      <c r="AH526" s="200"/>
      <c r="AI526" s="200"/>
      <c r="AJ526" s="200"/>
      <c r="AK526" s="200"/>
      <c r="AL526" s="200"/>
      <c r="AM526" s="200"/>
      <c r="AN526" s="200"/>
      <c r="AO526" s="200"/>
      <c r="AP526" s="200"/>
      <c r="AQ526" s="200"/>
      <c r="AR526" s="200"/>
      <c r="AS526" s="200"/>
      <c r="AT526" s="200"/>
      <c r="AU526" s="200"/>
      <c r="AV526" s="200"/>
      <c r="AW526" s="200"/>
      <c r="AX526" s="200"/>
      <c r="AY526" s="200"/>
    </row>
    <row r="527" spans="14:51" ht="11.25">
      <c r="N527" s="200"/>
      <c r="O527" s="200"/>
      <c r="P527" s="200"/>
      <c r="Q527" s="200"/>
      <c r="R527" s="200"/>
      <c r="S527" s="200"/>
      <c r="T527" s="200"/>
      <c r="U527" s="200"/>
      <c r="V527" s="200"/>
      <c r="W527" s="200"/>
      <c r="X527" s="200"/>
      <c r="Y527" s="200"/>
      <c r="Z527" s="200"/>
      <c r="AA527" s="200"/>
      <c r="AB527" s="200"/>
      <c r="AC527" s="200"/>
      <c r="AD527" s="200"/>
      <c r="AE527" s="200"/>
      <c r="AF527" s="200"/>
      <c r="AG527" s="200"/>
      <c r="AH527" s="200"/>
      <c r="AI527" s="200"/>
      <c r="AJ527" s="200"/>
      <c r="AK527" s="200"/>
      <c r="AL527" s="200"/>
      <c r="AM527" s="200"/>
      <c r="AN527" s="200"/>
      <c r="AO527" s="200"/>
      <c r="AP527" s="200"/>
      <c r="AQ527" s="200"/>
      <c r="AR527" s="200"/>
      <c r="AS527" s="200"/>
      <c r="AT527" s="200"/>
      <c r="AU527" s="200"/>
      <c r="AV527" s="200"/>
      <c r="AW527" s="200"/>
      <c r="AX527" s="200"/>
      <c r="AY527" s="200"/>
    </row>
    <row r="528" spans="14:51" ht="11.25">
      <c r="N528" s="200"/>
      <c r="O528" s="200"/>
      <c r="P528" s="200"/>
      <c r="Q528" s="200"/>
      <c r="R528" s="200"/>
      <c r="S528" s="200"/>
      <c r="T528" s="200"/>
      <c r="U528" s="200"/>
      <c r="V528" s="200"/>
      <c r="W528" s="200"/>
      <c r="X528" s="200"/>
      <c r="Y528" s="200"/>
      <c r="Z528" s="200"/>
      <c r="AA528" s="200"/>
      <c r="AB528" s="200"/>
      <c r="AC528" s="200"/>
      <c r="AD528" s="200"/>
      <c r="AE528" s="200"/>
      <c r="AF528" s="200"/>
      <c r="AG528" s="200"/>
      <c r="AH528" s="200"/>
      <c r="AI528" s="200"/>
      <c r="AJ528" s="200"/>
      <c r="AK528" s="200"/>
      <c r="AL528" s="200"/>
      <c r="AM528" s="200"/>
      <c r="AN528" s="200"/>
      <c r="AO528" s="200"/>
      <c r="AP528" s="200"/>
      <c r="AQ528" s="200"/>
      <c r="AR528" s="200"/>
      <c r="AS528" s="200"/>
      <c r="AT528" s="200"/>
      <c r="AU528" s="200"/>
      <c r="AV528" s="200"/>
      <c r="AW528" s="200"/>
      <c r="AX528" s="200"/>
      <c r="AY528" s="200"/>
    </row>
    <row r="529" spans="14:51" ht="11.25">
      <c r="N529" s="200"/>
      <c r="O529" s="200"/>
      <c r="P529" s="200"/>
      <c r="Q529" s="200"/>
      <c r="R529" s="200"/>
      <c r="S529" s="200"/>
      <c r="T529" s="200"/>
      <c r="U529" s="200"/>
      <c r="V529" s="200"/>
      <c r="W529" s="200"/>
      <c r="X529" s="200"/>
      <c r="Y529" s="200"/>
      <c r="Z529" s="200"/>
      <c r="AA529" s="200"/>
      <c r="AB529" s="200"/>
      <c r="AC529" s="200"/>
      <c r="AD529" s="200"/>
      <c r="AE529" s="200"/>
      <c r="AF529" s="200"/>
      <c r="AG529" s="200"/>
      <c r="AH529" s="200"/>
      <c r="AI529" s="200"/>
      <c r="AJ529" s="200"/>
      <c r="AK529" s="200"/>
      <c r="AL529" s="200"/>
      <c r="AM529" s="200"/>
      <c r="AN529" s="200"/>
      <c r="AO529" s="200"/>
      <c r="AP529" s="200"/>
      <c r="AQ529" s="200"/>
      <c r="AR529" s="200"/>
      <c r="AS529" s="200"/>
      <c r="AT529" s="200"/>
      <c r="AU529" s="200"/>
      <c r="AV529" s="200"/>
      <c r="AW529" s="200"/>
      <c r="AX529" s="200"/>
      <c r="AY529" s="200"/>
    </row>
    <row r="530" spans="14:51" ht="11.25">
      <c r="N530" s="200"/>
      <c r="O530" s="200"/>
      <c r="P530" s="200"/>
      <c r="Q530" s="200"/>
      <c r="R530" s="200"/>
      <c r="S530" s="200"/>
      <c r="T530" s="200"/>
      <c r="U530" s="200"/>
      <c r="V530" s="200"/>
      <c r="W530" s="200"/>
      <c r="X530" s="200"/>
      <c r="Y530" s="200"/>
      <c r="Z530" s="200"/>
      <c r="AA530" s="200"/>
      <c r="AB530" s="200"/>
      <c r="AC530" s="200"/>
      <c r="AD530" s="200"/>
      <c r="AE530" s="200"/>
      <c r="AF530" s="200"/>
      <c r="AG530" s="200"/>
      <c r="AH530" s="200"/>
      <c r="AI530" s="200"/>
      <c r="AJ530" s="200"/>
      <c r="AK530" s="200"/>
      <c r="AL530" s="200"/>
      <c r="AM530" s="200"/>
      <c r="AN530" s="200"/>
      <c r="AO530" s="200"/>
      <c r="AP530" s="200"/>
      <c r="AQ530" s="200"/>
      <c r="AR530" s="200"/>
      <c r="AS530" s="200"/>
      <c r="AT530" s="200"/>
      <c r="AU530" s="200"/>
      <c r="AV530" s="200"/>
      <c r="AW530" s="200"/>
      <c r="AX530" s="200"/>
      <c r="AY530" s="200"/>
    </row>
    <row r="531" spans="14:51" ht="11.25">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200"/>
      <c r="AL531" s="200"/>
      <c r="AM531" s="200"/>
      <c r="AN531" s="200"/>
      <c r="AO531" s="200"/>
      <c r="AP531" s="200"/>
      <c r="AQ531" s="200"/>
      <c r="AR531" s="200"/>
      <c r="AS531" s="200"/>
      <c r="AT531" s="200"/>
      <c r="AU531" s="200"/>
      <c r="AV531" s="200"/>
      <c r="AW531" s="200"/>
      <c r="AX531" s="200"/>
      <c r="AY531" s="200"/>
    </row>
    <row r="532" spans="14:51" ht="11.25">
      <c r="N532" s="200"/>
      <c r="O532" s="200"/>
      <c r="P532" s="200"/>
      <c r="Q532" s="200"/>
      <c r="R532" s="200"/>
      <c r="S532" s="200"/>
      <c r="T532" s="200"/>
      <c r="U532" s="200"/>
      <c r="V532" s="200"/>
      <c r="W532" s="200"/>
      <c r="X532" s="200"/>
      <c r="Y532" s="200"/>
      <c r="Z532" s="200"/>
      <c r="AA532" s="200"/>
      <c r="AB532" s="200"/>
      <c r="AC532" s="200"/>
      <c r="AD532" s="200"/>
      <c r="AE532" s="200"/>
      <c r="AF532" s="200"/>
      <c r="AG532" s="200"/>
      <c r="AH532" s="200"/>
      <c r="AI532" s="200"/>
      <c r="AJ532" s="200"/>
      <c r="AK532" s="200"/>
      <c r="AL532" s="200"/>
      <c r="AM532" s="200"/>
      <c r="AN532" s="200"/>
      <c r="AO532" s="200"/>
      <c r="AP532" s="200"/>
      <c r="AQ532" s="200"/>
      <c r="AR532" s="200"/>
      <c r="AS532" s="200"/>
      <c r="AT532" s="200"/>
      <c r="AU532" s="200"/>
      <c r="AV532" s="200"/>
      <c r="AW532" s="200"/>
      <c r="AX532" s="200"/>
      <c r="AY532" s="200"/>
    </row>
    <row r="533" spans="14:51" ht="11.25">
      <c r="N533" s="200"/>
      <c r="O533" s="200"/>
      <c r="P533" s="200"/>
      <c r="Q533" s="200"/>
      <c r="R533" s="200"/>
      <c r="S533" s="200"/>
      <c r="T533" s="200"/>
      <c r="U533" s="200"/>
      <c r="V533" s="200"/>
      <c r="W533" s="200"/>
      <c r="X533" s="200"/>
      <c r="Y533" s="200"/>
      <c r="Z533" s="200"/>
      <c r="AA533" s="200"/>
      <c r="AB533" s="200"/>
      <c r="AC533" s="200"/>
      <c r="AD533" s="200"/>
      <c r="AE533" s="200"/>
      <c r="AF533" s="200"/>
      <c r="AG533" s="200"/>
      <c r="AH533" s="200"/>
      <c r="AI533" s="200"/>
      <c r="AJ533" s="200"/>
      <c r="AK533" s="200"/>
      <c r="AL533" s="200"/>
      <c r="AM533" s="200"/>
      <c r="AN533" s="200"/>
      <c r="AO533" s="200"/>
      <c r="AP533" s="200"/>
      <c r="AQ533" s="200"/>
      <c r="AR533" s="200"/>
      <c r="AS533" s="200"/>
      <c r="AT533" s="200"/>
      <c r="AU533" s="200"/>
      <c r="AV533" s="200"/>
      <c r="AW533" s="200"/>
      <c r="AX533" s="200"/>
      <c r="AY533" s="200"/>
    </row>
    <row r="534" spans="14:51" ht="11.25">
      <c r="N534" s="200"/>
      <c r="O534" s="200"/>
      <c r="P534" s="200"/>
      <c r="Q534" s="200"/>
      <c r="R534" s="200"/>
      <c r="S534" s="200"/>
      <c r="T534" s="200"/>
      <c r="U534" s="200"/>
      <c r="V534" s="200"/>
      <c r="W534" s="200"/>
      <c r="X534" s="200"/>
      <c r="Y534" s="200"/>
      <c r="Z534" s="200"/>
      <c r="AA534" s="200"/>
      <c r="AB534" s="200"/>
      <c r="AC534" s="200"/>
      <c r="AD534" s="200"/>
      <c r="AE534" s="200"/>
      <c r="AF534" s="200"/>
      <c r="AG534" s="200"/>
      <c r="AH534" s="200"/>
      <c r="AI534" s="200"/>
      <c r="AJ534" s="200"/>
      <c r="AK534" s="200"/>
      <c r="AL534" s="200"/>
      <c r="AM534" s="200"/>
      <c r="AN534" s="200"/>
      <c r="AO534" s="200"/>
      <c r="AP534" s="200"/>
      <c r="AQ534" s="200"/>
      <c r="AR534" s="200"/>
      <c r="AS534" s="200"/>
      <c r="AT534" s="200"/>
      <c r="AU534" s="200"/>
      <c r="AV534" s="200"/>
      <c r="AW534" s="200"/>
      <c r="AX534" s="200"/>
      <c r="AY534" s="200"/>
    </row>
    <row r="535" spans="14:51" ht="11.25">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0"/>
      <c r="AY535" s="200"/>
    </row>
    <row r="536" spans="14:51" ht="11.25">
      <c r="N536" s="200"/>
      <c r="O536" s="200"/>
      <c r="P536" s="200"/>
      <c r="Q536" s="200"/>
      <c r="R536" s="200"/>
      <c r="S536" s="200"/>
      <c r="T536" s="200"/>
      <c r="U536" s="200"/>
      <c r="V536" s="200"/>
      <c r="W536" s="200"/>
      <c r="X536" s="200"/>
      <c r="Y536" s="200"/>
      <c r="Z536" s="200"/>
      <c r="AA536" s="200"/>
      <c r="AB536" s="200"/>
      <c r="AC536" s="200"/>
      <c r="AD536" s="200"/>
      <c r="AE536" s="200"/>
      <c r="AF536" s="200"/>
      <c r="AG536" s="200"/>
      <c r="AH536" s="200"/>
      <c r="AI536" s="200"/>
      <c r="AJ536" s="200"/>
      <c r="AK536" s="200"/>
      <c r="AL536" s="200"/>
      <c r="AM536" s="200"/>
      <c r="AN536" s="200"/>
      <c r="AO536" s="200"/>
      <c r="AP536" s="200"/>
      <c r="AQ536" s="200"/>
      <c r="AR536" s="200"/>
      <c r="AS536" s="200"/>
      <c r="AT536" s="200"/>
      <c r="AU536" s="200"/>
      <c r="AV536" s="200"/>
      <c r="AW536" s="200"/>
      <c r="AX536" s="200"/>
      <c r="AY536" s="200"/>
    </row>
    <row r="537" spans="14:51" ht="11.25">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0"/>
      <c r="AY537" s="200"/>
    </row>
    <row r="538" spans="14:51" ht="11.25">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0"/>
      <c r="AL538" s="200"/>
      <c r="AM538" s="200"/>
      <c r="AN538" s="200"/>
      <c r="AO538" s="200"/>
      <c r="AP538" s="200"/>
      <c r="AQ538" s="200"/>
      <c r="AR538" s="200"/>
      <c r="AS538" s="200"/>
      <c r="AT538" s="200"/>
      <c r="AU538" s="200"/>
      <c r="AV538" s="200"/>
      <c r="AW538" s="200"/>
      <c r="AX538" s="200"/>
      <c r="AY538" s="200"/>
    </row>
    <row r="539" spans="14:51" ht="11.25">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c r="AT539" s="200"/>
      <c r="AU539" s="200"/>
      <c r="AV539" s="200"/>
      <c r="AW539" s="200"/>
      <c r="AX539" s="200"/>
      <c r="AY539" s="200"/>
    </row>
    <row r="540" spans="14:51" ht="11.25">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0"/>
      <c r="AL540" s="200"/>
      <c r="AM540" s="200"/>
      <c r="AN540" s="200"/>
      <c r="AO540" s="200"/>
      <c r="AP540" s="200"/>
      <c r="AQ540" s="200"/>
      <c r="AR540" s="200"/>
      <c r="AS540" s="200"/>
      <c r="AT540" s="200"/>
      <c r="AU540" s="200"/>
      <c r="AV540" s="200"/>
      <c r="AW540" s="200"/>
      <c r="AX540" s="200"/>
      <c r="AY540" s="200"/>
    </row>
    <row r="541" spans="14:51" ht="11.25">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0"/>
      <c r="AL541" s="200"/>
      <c r="AM541" s="200"/>
      <c r="AN541" s="200"/>
      <c r="AO541" s="200"/>
      <c r="AP541" s="200"/>
      <c r="AQ541" s="200"/>
      <c r="AR541" s="200"/>
      <c r="AS541" s="200"/>
      <c r="AT541" s="200"/>
      <c r="AU541" s="200"/>
      <c r="AV541" s="200"/>
      <c r="AW541" s="200"/>
      <c r="AX541" s="200"/>
      <c r="AY541" s="200"/>
    </row>
    <row r="542" spans="14:51" ht="11.25">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0"/>
      <c r="AL542" s="200"/>
      <c r="AM542" s="200"/>
      <c r="AN542" s="200"/>
      <c r="AO542" s="200"/>
      <c r="AP542" s="200"/>
      <c r="AQ542" s="200"/>
      <c r="AR542" s="200"/>
      <c r="AS542" s="200"/>
      <c r="AT542" s="200"/>
      <c r="AU542" s="200"/>
      <c r="AV542" s="200"/>
      <c r="AW542" s="200"/>
      <c r="AX542" s="200"/>
      <c r="AY542" s="200"/>
    </row>
    <row r="543" spans="14:51" ht="11.25">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0"/>
      <c r="AL543" s="200"/>
      <c r="AM543" s="200"/>
      <c r="AN543" s="200"/>
      <c r="AO543" s="200"/>
      <c r="AP543" s="200"/>
      <c r="AQ543" s="200"/>
      <c r="AR543" s="200"/>
      <c r="AS543" s="200"/>
      <c r="AT543" s="200"/>
      <c r="AU543" s="200"/>
      <c r="AV543" s="200"/>
      <c r="AW543" s="200"/>
      <c r="AX543" s="200"/>
      <c r="AY543" s="200"/>
    </row>
    <row r="544" spans="14:51" ht="11.25">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0"/>
      <c r="AL544" s="200"/>
      <c r="AM544" s="200"/>
      <c r="AN544" s="200"/>
      <c r="AO544" s="200"/>
      <c r="AP544" s="200"/>
      <c r="AQ544" s="200"/>
      <c r="AR544" s="200"/>
      <c r="AS544" s="200"/>
      <c r="AT544" s="200"/>
      <c r="AU544" s="200"/>
      <c r="AV544" s="200"/>
      <c r="AW544" s="200"/>
      <c r="AX544" s="200"/>
      <c r="AY544" s="200"/>
    </row>
    <row r="545" spans="14:51" ht="11.25">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0"/>
      <c r="AL545" s="200"/>
      <c r="AM545" s="200"/>
      <c r="AN545" s="200"/>
      <c r="AO545" s="200"/>
      <c r="AP545" s="200"/>
      <c r="AQ545" s="200"/>
      <c r="AR545" s="200"/>
      <c r="AS545" s="200"/>
      <c r="AT545" s="200"/>
      <c r="AU545" s="200"/>
      <c r="AV545" s="200"/>
      <c r="AW545" s="200"/>
      <c r="AX545" s="200"/>
      <c r="AY545" s="200"/>
    </row>
    <row r="546" spans="14:51" ht="11.25">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0"/>
      <c r="AL546" s="200"/>
      <c r="AM546" s="200"/>
      <c r="AN546" s="200"/>
      <c r="AO546" s="200"/>
      <c r="AP546" s="200"/>
      <c r="AQ546" s="200"/>
      <c r="AR546" s="200"/>
      <c r="AS546" s="200"/>
      <c r="AT546" s="200"/>
      <c r="AU546" s="200"/>
      <c r="AV546" s="200"/>
      <c r="AW546" s="200"/>
      <c r="AX546" s="200"/>
      <c r="AY546" s="200"/>
    </row>
    <row r="547" spans="14:51" ht="11.25">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0"/>
      <c r="AL547" s="200"/>
      <c r="AM547" s="200"/>
      <c r="AN547" s="200"/>
      <c r="AO547" s="200"/>
      <c r="AP547" s="200"/>
      <c r="AQ547" s="200"/>
      <c r="AR547" s="200"/>
      <c r="AS547" s="200"/>
      <c r="AT547" s="200"/>
      <c r="AU547" s="200"/>
      <c r="AV547" s="200"/>
      <c r="AW547" s="200"/>
      <c r="AX547" s="200"/>
      <c r="AY547" s="200"/>
    </row>
    <row r="548" spans="14:51" ht="11.25">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0"/>
      <c r="AL548" s="200"/>
      <c r="AM548" s="200"/>
      <c r="AN548" s="200"/>
      <c r="AO548" s="200"/>
      <c r="AP548" s="200"/>
      <c r="AQ548" s="200"/>
      <c r="AR548" s="200"/>
      <c r="AS548" s="200"/>
      <c r="AT548" s="200"/>
      <c r="AU548" s="200"/>
      <c r="AV548" s="200"/>
      <c r="AW548" s="200"/>
      <c r="AX548" s="200"/>
      <c r="AY548" s="200"/>
    </row>
    <row r="549" spans="14:51" ht="11.25">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0"/>
      <c r="AL549" s="200"/>
      <c r="AM549" s="200"/>
      <c r="AN549" s="200"/>
      <c r="AO549" s="200"/>
      <c r="AP549" s="200"/>
      <c r="AQ549" s="200"/>
      <c r="AR549" s="200"/>
      <c r="AS549" s="200"/>
      <c r="AT549" s="200"/>
      <c r="AU549" s="200"/>
      <c r="AV549" s="200"/>
      <c r="AW549" s="200"/>
      <c r="AX549" s="200"/>
      <c r="AY549" s="200"/>
    </row>
    <row r="550" spans="14:51" ht="11.25">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0"/>
      <c r="AL550" s="200"/>
      <c r="AM550" s="200"/>
      <c r="AN550" s="200"/>
      <c r="AO550" s="200"/>
      <c r="AP550" s="200"/>
      <c r="AQ550" s="200"/>
      <c r="AR550" s="200"/>
      <c r="AS550" s="200"/>
      <c r="AT550" s="200"/>
      <c r="AU550" s="200"/>
      <c r="AV550" s="200"/>
      <c r="AW550" s="200"/>
      <c r="AX550" s="200"/>
      <c r="AY550" s="200"/>
    </row>
    <row r="551" spans="14:51" ht="11.25">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0"/>
      <c r="AL551" s="200"/>
      <c r="AM551" s="200"/>
      <c r="AN551" s="200"/>
      <c r="AO551" s="200"/>
      <c r="AP551" s="200"/>
      <c r="AQ551" s="200"/>
      <c r="AR551" s="200"/>
      <c r="AS551" s="200"/>
      <c r="AT551" s="200"/>
      <c r="AU551" s="200"/>
      <c r="AV551" s="200"/>
      <c r="AW551" s="200"/>
      <c r="AX551" s="200"/>
      <c r="AY551" s="200"/>
    </row>
    <row r="552" spans="14:51" ht="11.25">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0"/>
      <c r="AN552" s="200"/>
      <c r="AO552" s="200"/>
      <c r="AP552" s="200"/>
      <c r="AQ552" s="200"/>
      <c r="AR552" s="200"/>
      <c r="AS552" s="200"/>
      <c r="AT552" s="200"/>
      <c r="AU552" s="200"/>
      <c r="AV552" s="200"/>
      <c r="AW552" s="200"/>
      <c r="AX552" s="200"/>
      <c r="AY552" s="200"/>
    </row>
    <row r="553" spans="14:51" ht="11.25">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row>
    <row r="554" spans="14:51" ht="11.25">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0"/>
      <c r="AL554" s="200"/>
      <c r="AM554" s="200"/>
      <c r="AN554" s="200"/>
      <c r="AO554" s="200"/>
      <c r="AP554" s="200"/>
      <c r="AQ554" s="200"/>
      <c r="AR554" s="200"/>
      <c r="AS554" s="200"/>
      <c r="AT554" s="200"/>
      <c r="AU554" s="200"/>
      <c r="AV554" s="200"/>
      <c r="AW554" s="200"/>
      <c r="AX554" s="200"/>
      <c r="AY554" s="200"/>
    </row>
    <row r="555" spans="14:51" ht="11.25">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0"/>
      <c r="AL555" s="200"/>
      <c r="AM555" s="200"/>
      <c r="AN555" s="200"/>
      <c r="AO555" s="200"/>
      <c r="AP555" s="200"/>
      <c r="AQ555" s="200"/>
      <c r="AR555" s="200"/>
      <c r="AS555" s="200"/>
      <c r="AT555" s="200"/>
      <c r="AU555" s="200"/>
      <c r="AV555" s="200"/>
      <c r="AW555" s="200"/>
      <c r="AX555" s="200"/>
      <c r="AY555" s="200"/>
    </row>
    <row r="556" spans="14:51" ht="11.25">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0"/>
      <c r="AL556" s="200"/>
      <c r="AM556" s="200"/>
      <c r="AN556" s="200"/>
      <c r="AO556" s="200"/>
      <c r="AP556" s="200"/>
      <c r="AQ556" s="200"/>
      <c r="AR556" s="200"/>
      <c r="AS556" s="200"/>
      <c r="AT556" s="200"/>
      <c r="AU556" s="200"/>
      <c r="AV556" s="200"/>
      <c r="AW556" s="200"/>
      <c r="AX556" s="200"/>
      <c r="AY556" s="200"/>
    </row>
    <row r="557" spans="14:51" ht="11.25">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0"/>
      <c r="AL557" s="200"/>
      <c r="AM557" s="200"/>
      <c r="AN557" s="200"/>
      <c r="AO557" s="200"/>
      <c r="AP557" s="200"/>
      <c r="AQ557" s="200"/>
      <c r="AR557" s="200"/>
      <c r="AS557" s="200"/>
      <c r="AT557" s="200"/>
      <c r="AU557" s="200"/>
      <c r="AV557" s="200"/>
      <c r="AW557" s="200"/>
      <c r="AX557" s="200"/>
      <c r="AY557" s="200"/>
    </row>
    <row r="558" spans="14:51" ht="11.25">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0"/>
      <c r="AL558" s="200"/>
      <c r="AM558" s="200"/>
      <c r="AN558" s="200"/>
      <c r="AO558" s="200"/>
      <c r="AP558" s="200"/>
      <c r="AQ558" s="200"/>
      <c r="AR558" s="200"/>
      <c r="AS558" s="200"/>
      <c r="AT558" s="200"/>
      <c r="AU558" s="200"/>
      <c r="AV558" s="200"/>
      <c r="AW558" s="200"/>
      <c r="AX558" s="200"/>
      <c r="AY558" s="200"/>
    </row>
    <row r="559" spans="14:51" ht="11.25">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0"/>
      <c r="AL559" s="200"/>
      <c r="AM559" s="200"/>
      <c r="AN559" s="200"/>
      <c r="AO559" s="200"/>
      <c r="AP559" s="200"/>
      <c r="AQ559" s="200"/>
      <c r="AR559" s="200"/>
      <c r="AS559" s="200"/>
      <c r="AT559" s="200"/>
      <c r="AU559" s="200"/>
      <c r="AV559" s="200"/>
      <c r="AW559" s="200"/>
      <c r="AX559" s="200"/>
      <c r="AY559" s="200"/>
    </row>
    <row r="560" spans="14:51" ht="11.25">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0"/>
      <c r="AL560" s="200"/>
      <c r="AM560" s="200"/>
      <c r="AN560" s="200"/>
      <c r="AO560" s="200"/>
      <c r="AP560" s="200"/>
      <c r="AQ560" s="200"/>
      <c r="AR560" s="200"/>
      <c r="AS560" s="200"/>
      <c r="AT560" s="200"/>
      <c r="AU560" s="200"/>
      <c r="AV560" s="200"/>
      <c r="AW560" s="200"/>
      <c r="AX560" s="200"/>
      <c r="AY560" s="200"/>
    </row>
    <row r="561" spans="14:51" ht="11.25">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200"/>
      <c r="AM561" s="200"/>
      <c r="AN561" s="200"/>
      <c r="AO561" s="200"/>
      <c r="AP561" s="200"/>
      <c r="AQ561" s="200"/>
      <c r="AR561" s="200"/>
      <c r="AS561" s="200"/>
      <c r="AT561" s="200"/>
      <c r="AU561" s="200"/>
      <c r="AV561" s="200"/>
      <c r="AW561" s="200"/>
      <c r="AX561" s="200"/>
      <c r="AY561" s="200"/>
    </row>
    <row r="562" spans="14:51" ht="11.25">
      <c r="N562" s="200"/>
      <c r="O562" s="200"/>
      <c r="P562" s="200"/>
      <c r="Q562" s="200"/>
      <c r="R562" s="200"/>
      <c r="S562" s="200"/>
      <c r="T562" s="200"/>
      <c r="U562" s="200"/>
      <c r="V562" s="200"/>
      <c r="W562" s="200"/>
      <c r="X562" s="200"/>
      <c r="Y562" s="200"/>
      <c r="Z562" s="200"/>
      <c r="AA562" s="200"/>
      <c r="AB562" s="200"/>
      <c r="AC562" s="200"/>
      <c r="AD562" s="200"/>
      <c r="AE562" s="200"/>
      <c r="AF562" s="200"/>
      <c r="AG562" s="200"/>
      <c r="AH562" s="200"/>
      <c r="AI562" s="200"/>
      <c r="AJ562" s="200"/>
      <c r="AK562" s="200"/>
      <c r="AL562" s="200"/>
      <c r="AM562" s="200"/>
      <c r="AN562" s="200"/>
      <c r="AO562" s="200"/>
      <c r="AP562" s="200"/>
      <c r="AQ562" s="200"/>
      <c r="AR562" s="200"/>
      <c r="AS562" s="200"/>
      <c r="AT562" s="200"/>
      <c r="AU562" s="200"/>
      <c r="AV562" s="200"/>
      <c r="AW562" s="200"/>
      <c r="AX562" s="200"/>
      <c r="AY562" s="200"/>
    </row>
    <row r="563" spans="14:51" ht="11.25">
      <c r="N563" s="200"/>
      <c r="O563" s="200"/>
      <c r="P563" s="200"/>
      <c r="Q563" s="200"/>
      <c r="R563" s="200"/>
      <c r="S563" s="200"/>
      <c r="T563" s="200"/>
      <c r="U563" s="200"/>
      <c r="V563" s="200"/>
      <c r="W563" s="200"/>
      <c r="X563" s="200"/>
      <c r="Y563" s="200"/>
      <c r="Z563" s="200"/>
      <c r="AA563" s="200"/>
      <c r="AB563" s="200"/>
      <c r="AC563" s="200"/>
      <c r="AD563" s="200"/>
      <c r="AE563" s="200"/>
      <c r="AF563" s="200"/>
      <c r="AG563" s="200"/>
      <c r="AH563" s="200"/>
      <c r="AI563" s="200"/>
      <c r="AJ563" s="200"/>
      <c r="AK563" s="200"/>
      <c r="AL563" s="200"/>
      <c r="AM563" s="200"/>
      <c r="AN563" s="200"/>
      <c r="AO563" s="200"/>
      <c r="AP563" s="200"/>
      <c r="AQ563" s="200"/>
      <c r="AR563" s="200"/>
      <c r="AS563" s="200"/>
      <c r="AT563" s="200"/>
      <c r="AU563" s="200"/>
      <c r="AV563" s="200"/>
      <c r="AW563" s="200"/>
      <c r="AX563" s="200"/>
      <c r="AY563" s="200"/>
    </row>
    <row r="564" spans="14:51" ht="11.25">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200"/>
      <c r="AL564" s="200"/>
      <c r="AM564" s="200"/>
      <c r="AN564" s="200"/>
      <c r="AO564" s="200"/>
      <c r="AP564" s="200"/>
      <c r="AQ564" s="200"/>
      <c r="AR564" s="200"/>
      <c r="AS564" s="200"/>
      <c r="AT564" s="200"/>
      <c r="AU564" s="200"/>
      <c r="AV564" s="200"/>
      <c r="AW564" s="200"/>
      <c r="AX564" s="200"/>
      <c r="AY564" s="200"/>
    </row>
    <row r="565" spans="14:51" ht="11.25">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0"/>
      <c r="AL565" s="200"/>
      <c r="AM565" s="200"/>
      <c r="AN565" s="200"/>
      <c r="AO565" s="200"/>
      <c r="AP565" s="200"/>
      <c r="AQ565" s="200"/>
      <c r="AR565" s="200"/>
      <c r="AS565" s="200"/>
      <c r="AT565" s="200"/>
      <c r="AU565" s="200"/>
      <c r="AV565" s="200"/>
      <c r="AW565" s="200"/>
      <c r="AX565" s="200"/>
      <c r="AY565" s="200"/>
    </row>
    <row r="566" spans="14:51" ht="11.25">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0"/>
      <c r="AL566" s="200"/>
      <c r="AM566" s="200"/>
      <c r="AN566" s="200"/>
      <c r="AO566" s="200"/>
      <c r="AP566" s="200"/>
      <c r="AQ566" s="200"/>
      <c r="AR566" s="200"/>
      <c r="AS566" s="200"/>
      <c r="AT566" s="200"/>
      <c r="AU566" s="200"/>
      <c r="AV566" s="200"/>
      <c r="AW566" s="200"/>
      <c r="AX566" s="200"/>
      <c r="AY566" s="200"/>
    </row>
    <row r="567" spans="14:51" ht="11.25">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0"/>
      <c r="AL567" s="200"/>
      <c r="AM567" s="200"/>
      <c r="AN567" s="200"/>
      <c r="AO567" s="200"/>
      <c r="AP567" s="200"/>
      <c r="AQ567" s="200"/>
      <c r="AR567" s="200"/>
      <c r="AS567" s="200"/>
      <c r="AT567" s="200"/>
      <c r="AU567" s="200"/>
      <c r="AV567" s="200"/>
      <c r="AW567" s="200"/>
      <c r="AX567" s="200"/>
      <c r="AY567" s="200"/>
    </row>
    <row r="568" spans="14:51" ht="11.25">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0"/>
      <c r="AL568" s="200"/>
      <c r="AM568" s="200"/>
      <c r="AN568" s="200"/>
      <c r="AO568" s="200"/>
      <c r="AP568" s="200"/>
      <c r="AQ568" s="200"/>
      <c r="AR568" s="200"/>
      <c r="AS568" s="200"/>
      <c r="AT568" s="200"/>
      <c r="AU568" s="200"/>
      <c r="AV568" s="200"/>
      <c r="AW568" s="200"/>
      <c r="AX568" s="200"/>
      <c r="AY568" s="200"/>
    </row>
    <row r="569" spans="14:51" ht="11.25">
      <c r="N569" s="200"/>
      <c r="O569" s="200"/>
      <c r="P569" s="200"/>
      <c r="Q569" s="200"/>
      <c r="R569" s="200"/>
      <c r="S569" s="200"/>
      <c r="T569" s="200"/>
      <c r="U569" s="200"/>
      <c r="V569" s="200"/>
      <c r="W569" s="200"/>
      <c r="X569" s="200"/>
      <c r="Y569" s="200"/>
      <c r="Z569" s="200"/>
      <c r="AA569" s="200"/>
      <c r="AB569" s="200"/>
      <c r="AC569" s="200"/>
      <c r="AD569" s="200"/>
      <c r="AE569" s="200"/>
      <c r="AF569" s="200"/>
      <c r="AG569" s="200"/>
      <c r="AH569" s="200"/>
      <c r="AI569" s="200"/>
      <c r="AJ569" s="200"/>
      <c r="AK569" s="200"/>
      <c r="AL569" s="200"/>
      <c r="AM569" s="200"/>
      <c r="AN569" s="200"/>
      <c r="AO569" s="200"/>
      <c r="AP569" s="200"/>
      <c r="AQ569" s="200"/>
      <c r="AR569" s="200"/>
      <c r="AS569" s="200"/>
      <c r="AT569" s="200"/>
      <c r="AU569" s="200"/>
      <c r="AV569" s="200"/>
      <c r="AW569" s="200"/>
      <c r="AX569" s="200"/>
      <c r="AY569" s="200"/>
    </row>
    <row r="570" spans="14:51" ht="11.25">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0"/>
      <c r="AL570" s="200"/>
      <c r="AM570" s="200"/>
      <c r="AN570" s="200"/>
      <c r="AO570" s="200"/>
      <c r="AP570" s="200"/>
      <c r="AQ570" s="200"/>
      <c r="AR570" s="200"/>
      <c r="AS570" s="200"/>
      <c r="AT570" s="200"/>
      <c r="AU570" s="200"/>
      <c r="AV570" s="200"/>
      <c r="AW570" s="200"/>
      <c r="AX570" s="200"/>
      <c r="AY570" s="200"/>
    </row>
    <row r="571" spans="14:51" ht="11.25">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0"/>
      <c r="AL571" s="200"/>
      <c r="AM571" s="200"/>
      <c r="AN571" s="200"/>
      <c r="AO571" s="200"/>
      <c r="AP571" s="200"/>
      <c r="AQ571" s="200"/>
      <c r="AR571" s="200"/>
      <c r="AS571" s="200"/>
      <c r="AT571" s="200"/>
      <c r="AU571" s="200"/>
      <c r="AV571" s="200"/>
      <c r="AW571" s="200"/>
      <c r="AX571" s="200"/>
      <c r="AY571" s="200"/>
    </row>
    <row r="572" spans="14:51" ht="11.25">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0"/>
      <c r="AL572" s="200"/>
      <c r="AM572" s="200"/>
      <c r="AN572" s="200"/>
      <c r="AO572" s="200"/>
      <c r="AP572" s="200"/>
      <c r="AQ572" s="200"/>
      <c r="AR572" s="200"/>
      <c r="AS572" s="200"/>
      <c r="AT572" s="200"/>
      <c r="AU572" s="200"/>
      <c r="AV572" s="200"/>
      <c r="AW572" s="200"/>
      <c r="AX572" s="200"/>
      <c r="AY572" s="200"/>
    </row>
    <row r="573" spans="14:51" ht="11.25">
      <c r="N573" s="200"/>
      <c r="O573" s="200"/>
      <c r="P573" s="200"/>
      <c r="Q573" s="200"/>
      <c r="R573" s="200"/>
      <c r="S573" s="200"/>
      <c r="T573" s="200"/>
      <c r="U573" s="200"/>
      <c r="V573" s="200"/>
      <c r="W573" s="200"/>
      <c r="X573" s="200"/>
      <c r="Y573" s="200"/>
      <c r="Z573" s="200"/>
      <c r="AA573" s="200"/>
      <c r="AB573" s="200"/>
      <c r="AC573" s="200"/>
      <c r="AD573" s="200"/>
      <c r="AE573" s="200"/>
      <c r="AF573" s="200"/>
      <c r="AG573" s="200"/>
      <c r="AH573" s="200"/>
      <c r="AI573" s="200"/>
      <c r="AJ573" s="200"/>
      <c r="AK573" s="200"/>
      <c r="AL573" s="200"/>
      <c r="AM573" s="200"/>
      <c r="AN573" s="200"/>
      <c r="AO573" s="200"/>
      <c r="AP573" s="200"/>
      <c r="AQ573" s="200"/>
      <c r="AR573" s="200"/>
      <c r="AS573" s="200"/>
      <c r="AT573" s="200"/>
      <c r="AU573" s="200"/>
      <c r="AV573" s="200"/>
      <c r="AW573" s="200"/>
      <c r="AX573" s="200"/>
      <c r="AY573" s="200"/>
    </row>
  </sheetData>
  <sheetProtection password="8B5D" sheet="1" objects="1" scenarios="1"/>
  <mergeCells count="9">
    <mergeCell ref="B52:H52"/>
    <mergeCell ref="B38:H38"/>
    <mergeCell ref="B44:H44"/>
    <mergeCell ref="B50:H50"/>
    <mergeCell ref="B41:H41"/>
    <mergeCell ref="D6:L6"/>
    <mergeCell ref="D7:L7"/>
    <mergeCell ref="F8:L8"/>
    <mergeCell ref="B37:H37"/>
  </mergeCells>
  <conditionalFormatting sqref="I14:L14">
    <cfRule type="expression" priority="1" dxfId="9" stopIfTrue="1">
      <formula>OR(I13=$O$9,I13=$O$10,I13=$O$11)</formula>
    </cfRule>
  </conditionalFormatting>
  <conditionalFormatting sqref="I22:L22">
    <cfRule type="expression" priority="2" dxfId="8" stopIfTrue="1">
      <formula>OR(I21=$O$9,I21=$O$10,I21=$O$11)</formula>
    </cfRule>
  </conditionalFormatting>
  <conditionalFormatting sqref="J52">
    <cfRule type="expression" priority="3" dxfId="1" stopIfTrue="1">
      <formula>$J$52=$O$6</formula>
    </cfRule>
    <cfRule type="expression" priority="4" dxfId="0" stopIfTrue="1">
      <formula>$J$52=$O$7</formula>
    </cfRule>
  </conditionalFormatting>
  <conditionalFormatting sqref="K52">
    <cfRule type="expression" priority="5" dxfId="1" stopIfTrue="1">
      <formula>$K$52=$O$6</formula>
    </cfRule>
    <cfRule type="expression" priority="6" dxfId="0" stopIfTrue="1">
      <formula>$K$52=$O$7</formula>
    </cfRule>
  </conditionalFormatting>
  <conditionalFormatting sqref="L52">
    <cfRule type="expression" priority="7" dxfId="1" stopIfTrue="1">
      <formula>$L$52=$O$6</formula>
    </cfRule>
    <cfRule type="expression" priority="8" dxfId="0" stopIfTrue="1">
      <formula>$L$52=$O$7</formula>
    </cfRule>
  </conditionalFormatting>
  <conditionalFormatting sqref="I52">
    <cfRule type="expression" priority="9" dxfId="1" stopIfTrue="1">
      <formula>$I$52=$O$6</formula>
    </cfRule>
    <cfRule type="expression" priority="10" dxfId="0" stopIfTrue="1">
      <formula>$I$52=$O$7</formula>
    </cfRule>
  </conditionalFormatting>
  <dataValidations count="5">
    <dataValidation type="list" allowBlank="1" showInputMessage="1" showErrorMessage="1" sqref="I50:L50 I43:L45 I41:L41 I37:L39">
      <formula1>$O$6:$O$7</formula1>
    </dataValidation>
    <dataValidation type="list" allowBlank="1" showInputMessage="1" showErrorMessage="1" sqref="I48:L48">
      <formula1>$O$59:$O$61</formula1>
    </dataValidation>
    <dataValidation type="list" allowBlank="1" showInputMessage="1" showErrorMessage="1" sqref="I13:L13">
      <formula1>$O$9:$O$16</formula1>
    </dataValidation>
    <dataValidation type="list" allowBlank="1" showInputMessage="1" showErrorMessage="1" sqref="I14:L14 I22:L22">
      <formula1>$AB$8:$AB$10</formula1>
    </dataValidation>
    <dataValidation type="list" allowBlank="1" showInputMessage="1" showErrorMessage="1" sqref="I21:L21">
      <formula1>O38:O41</formula1>
    </dataValidation>
  </dataValidations>
  <printOptions/>
  <pageMargins left="0.5905511811023623" right="0.52" top="0.5511811023622047" bottom="0.4724409448818898" header="0.5118110236220472" footer="0.3937007874015748"/>
  <pageSetup horizontalDpi="600" verticalDpi="600" orientation="portrait" paperSize="9" r:id="rId1"/>
  <headerFooter alignWithMargins="0">
    <oddFooter>&amp;L&amp;8&amp;F&amp;A&amp;D&amp;T</oddFooter>
  </headerFooter>
</worksheet>
</file>

<file path=xl/worksheets/sheet3.xml><?xml version="1.0" encoding="utf-8"?>
<worksheet xmlns="http://schemas.openxmlformats.org/spreadsheetml/2006/main" xmlns:r="http://schemas.openxmlformats.org/officeDocument/2006/relationships">
  <dimension ref="A1:O255"/>
  <sheetViews>
    <sheetView zoomScalePageLayoutView="0" workbookViewId="0" topLeftCell="B76">
      <selection activeCell="B26" sqref="B26"/>
    </sheetView>
  </sheetViews>
  <sheetFormatPr defaultColWidth="11.421875" defaultRowHeight="12.75"/>
  <cols>
    <col min="1" max="1" width="1.7109375" style="0" customWidth="1"/>
    <col min="2" max="2" width="89.8515625" style="0" customWidth="1"/>
  </cols>
  <sheetData>
    <row r="1" spans="1:15" ht="12.75">
      <c r="A1" s="313"/>
      <c r="B1" s="313"/>
      <c r="C1" s="313"/>
      <c r="D1" s="313"/>
      <c r="E1" s="313"/>
      <c r="F1" s="313"/>
      <c r="G1" s="313"/>
      <c r="H1" s="313"/>
      <c r="I1" s="313"/>
      <c r="J1" s="313"/>
      <c r="K1" s="313"/>
      <c r="L1" s="313"/>
      <c r="M1" s="313"/>
      <c r="N1" s="313"/>
      <c r="O1" s="313"/>
    </row>
    <row r="2" spans="1:15" ht="22.5">
      <c r="A2" s="313"/>
      <c r="B2" s="314" t="s">
        <v>296</v>
      </c>
      <c r="C2" s="313"/>
      <c r="D2" s="313"/>
      <c r="E2" s="313"/>
      <c r="F2" s="313"/>
      <c r="G2" s="313"/>
      <c r="H2" s="313"/>
      <c r="I2" s="313"/>
      <c r="J2" s="313"/>
      <c r="K2" s="313"/>
      <c r="L2" s="313"/>
      <c r="M2" s="313"/>
      <c r="N2" s="313"/>
      <c r="O2" s="313"/>
    </row>
    <row r="3" spans="1:15" ht="12" customHeight="1">
      <c r="A3" s="313"/>
      <c r="B3" s="314"/>
      <c r="C3" s="313"/>
      <c r="D3" s="313"/>
      <c r="E3" s="313"/>
      <c r="F3" s="313"/>
      <c r="G3" s="313"/>
      <c r="H3" s="313"/>
      <c r="I3" s="313"/>
      <c r="J3" s="313"/>
      <c r="K3" s="313"/>
      <c r="L3" s="313"/>
      <c r="M3" s="313"/>
      <c r="N3" s="313"/>
      <c r="O3" s="313"/>
    </row>
    <row r="4" spans="1:15" ht="47.25">
      <c r="A4" s="313"/>
      <c r="B4" s="315" t="s">
        <v>422</v>
      </c>
      <c r="C4" s="313"/>
      <c r="D4" s="313"/>
      <c r="E4" s="313"/>
      <c r="F4" s="313"/>
      <c r="G4" s="313"/>
      <c r="H4" s="313"/>
      <c r="I4" s="313"/>
      <c r="J4" s="313"/>
      <c r="K4" s="313"/>
      <c r="L4" s="313"/>
      <c r="M4" s="313"/>
      <c r="N4" s="313"/>
      <c r="O4" s="313"/>
    </row>
    <row r="5" spans="1:15" ht="41.25">
      <c r="A5" s="313"/>
      <c r="B5" s="315" t="s">
        <v>316</v>
      </c>
      <c r="C5" s="313"/>
      <c r="D5" s="313"/>
      <c r="E5" s="313"/>
      <c r="F5" s="313"/>
      <c r="G5" s="313"/>
      <c r="H5" s="313"/>
      <c r="I5" s="313"/>
      <c r="J5" s="313"/>
      <c r="K5" s="313"/>
      <c r="L5" s="313"/>
      <c r="M5" s="313"/>
      <c r="N5" s="313"/>
      <c r="O5" s="313"/>
    </row>
    <row r="6" spans="1:15" ht="12" customHeight="1">
      <c r="A6" s="313"/>
      <c r="B6" s="315"/>
      <c r="C6" s="313"/>
      <c r="D6" s="313"/>
      <c r="E6" s="313"/>
      <c r="F6" s="313"/>
      <c r="G6" s="313"/>
      <c r="H6" s="313"/>
      <c r="I6" s="313"/>
      <c r="J6" s="313"/>
      <c r="K6" s="313"/>
      <c r="L6" s="313"/>
      <c r="M6" s="313"/>
      <c r="N6" s="313"/>
      <c r="O6" s="313"/>
    </row>
    <row r="7" spans="1:15" ht="21">
      <c r="A7" s="313"/>
      <c r="B7" s="316" t="s">
        <v>423</v>
      </c>
      <c r="C7" s="313"/>
      <c r="D7" s="313"/>
      <c r="E7" s="313"/>
      <c r="F7" s="313"/>
      <c r="G7" s="313"/>
      <c r="H7" s="313"/>
      <c r="I7" s="313"/>
      <c r="J7" s="313"/>
      <c r="K7" s="313"/>
      <c r="L7" s="313"/>
      <c r="M7" s="313"/>
      <c r="N7" s="313"/>
      <c r="O7" s="313"/>
    </row>
    <row r="8" spans="1:15" ht="33">
      <c r="A8" s="313"/>
      <c r="B8" s="315" t="s">
        <v>424</v>
      </c>
      <c r="C8" s="313"/>
      <c r="D8" s="313"/>
      <c r="E8" s="313"/>
      <c r="F8" s="313"/>
      <c r="G8" s="313"/>
      <c r="H8" s="313"/>
      <c r="I8" s="313"/>
      <c r="J8" s="313"/>
      <c r="K8" s="313"/>
      <c r="L8" s="313"/>
      <c r="M8" s="313"/>
      <c r="N8" s="313"/>
      <c r="O8" s="313"/>
    </row>
    <row r="9" spans="1:15" ht="3.75" customHeight="1">
      <c r="A9" s="313"/>
      <c r="B9" s="314"/>
      <c r="C9" s="313"/>
      <c r="D9" s="313"/>
      <c r="E9" s="313"/>
      <c r="F9" s="313"/>
      <c r="G9" s="313"/>
      <c r="H9" s="313"/>
      <c r="I9" s="313"/>
      <c r="J9" s="313"/>
      <c r="K9" s="313"/>
      <c r="L9" s="313"/>
      <c r="M9" s="313"/>
      <c r="N9" s="313"/>
      <c r="O9" s="313"/>
    </row>
    <row r="10" spans="1:15" ht="13.5">
      <c r="A10" s="313"/>
      <c r="B10" s="317" t="s">
        <v>425</v>
      </c>
      <c r="C10" s="313"/>
      <c r="D10" s="313"/>
      <c r="E10" s="313"/>
      <c r="F10" s="313"/>
      <c r="G10" s="313"/>
      <c r="H10" s="313"/>
      <c r="I10" s="313"/>
      <c r="J10" s="313"/>
      <c r="K10" s="313"/>
      <c r="L10" s="313"/>
      <c r="M10" s="313"/>
      <c r="N10" s="313"/>
      <c r="O10" s="313"/>
    </row>
    <row r="11" spans="1:15" ht="27">
      <c r="A11" s="313"/>
      <c r="B11" s="326" t="s">
        <v>315</v>
      </c>
      <c r="C11" s="313"/>
      <c r="D11" s="313"/>
      <c r="E11" s="313"/>
      <c r="F11" s="313"/>
      <c r="G11" s="313"/>
      <c r="H11" s="313"/>
      <c r="I11" s="313"/>
      <c r="J11" s="313"/>
      <c r="K11" s="313"/>
      <c r="L11" s="313"/>
      <c r="M11" s="313"/>
      <c r="N11" s="313"/>
      <c r="O11" s="313"/>
    </row>
    <row r="12" spans="1:15" ht="13.5">
      <c r="A12" s="313"/>
      <c r="B12" s="317" t="s">
        <v>426</v>
      </c>
      <c r="C12" s="313"/>
      <c r="D12" s="313"/>
      <c r="E12" s="313"/>
      <c r="F12" s="313"/>
      <c r="G12" s="313"/>
      <c r="H12" s="313"/>
      <c r="I12" s="313"/>
      <c r="J12" s="313"/>
      <c r="K12" s="313"/>
      <c r="L12" s="313"/>
      <c r="M12" s="313"/>
      <c r="N12" s="313"/>
      <c r="O12" s="313"/>
    </row>
    <row r="13" spans="1:15" ht="27">
      <c r="A13" s="313"/>
      <c r="B13" s="326" t="s">
        <v>317</v>
      </c>
      <c r="C13" s="313"/>
      <c r="D13" s="313"/>
      <c r="E13" s="313"/>
      <c r="F13" s="313"/>
      <c r="G13" s="313"/>
      <c r="H13" s="313"/>
      <c r="I13" s="313"/>
      <c r="J13" s="313"/>
      <c r="K13" s="313"/>
      <c r="L13" s="313"/>
      <c r="M13" s="313"/>
      <c r="N13" s="313"/>
      <c r="O13" s="313"/>
    </row>
    <row r="14" spans="1:15" ht="14.25">
      <c r="A14" s="313"/>
      <c r="B14" s="317" t="s">
        <v>427</v>
      </c>
      <c r="C14" s="313"/>
      <c r="D14" s="313"/>
      <c r="E14" s="313"/>
      <c r="F14" s="313"/>
      <c r="G14" s="313"/>
      <c r="H14" s="313"/>
      <c r="I14" s="313"/>
      <c r="J14" s="313"/>
      <c r="K14" s="313"/>
      <c r="L14" s="313"/>
      <c r="M14" s="313"/>
      <c r="N14" s="313"/>
      <c r="O14" s="313"/>
    </row>
    <row r="15" spans="1:15" ht="42">
      <c r="A15" s="313"/>
      <c r="B15" s="326" t="s">
        <v>428</v>
      </c>
      <c r="C15" s="313"/>
      <c r="D15" s="313"/>
      <c r="E15" s="313"/>
      <c r="F15" s="313"/>
      <c r="G15" s="313"/>
      <c r="H15" s="313"/>
      <c r="I15" s="313"/>
      <c r="J15" s="313"/>
      <c r="K15" s="313"/>
      <c r="L15" s="313"/>
      <c r="M15" s="313"/>
      <c r="N15" s="313"/>
      <c r="O15" s="313"/>
    </row>
    <row r="16" spans="1:15" ht="9.75" customHeight="1">
      <c r="A16" s="313"/>
      <c r="B16" s="314"/>
      <c r="C16" s="313"/>
      <c r="D16" s="313"/>
      <c r="E16" s="313"/>
      <c r="F16" s="313"/>
      <c r="G16" s="313"/>
      <c r="H16" s="313"/>
      <c r="I16" s="313"/>
      <c r="J16" s="313"/>
      <c r="K16" s="313"/>
      <c r="L16" s="313"/>
      <c r="M16" s="313"/>
      <c r="N16" s="313"/>
      <c r="O16" s="313"/>
    </row>
    <row r="17" spans="1:15" ht="30" customHeight="1">
      <c r="A17" s="313"/>
      <c r="B17" s="315" t="s">
        <v>429</v>
      </c>
      <c r="C17" s="313"/>
      <c r="D17" s="313"/>
      <c r="E17" s="313"/>
      <c r="F17" s="313"/>
      <c r="G17" s="313"/>
      <c r="H17" s="313"/>
      <c r="I17" s="313"/>
      <c r="J17" s="313"/>
      <c r="K17" s="313"/>
      <c r="L17" s="313"/>
      <c r="M17" s="313"/>
      <c r="N17" s="313"/>
      <c r="O17" s="313"/>
    </row>
    <row r="18" spans="1:15" ht="27">
      <c r="A18" s="313"/>
      <c r="B18" s="315" t="s">
        <v>318</v>
      </c>
      <c r="C18" s="313"/>
      <c r="D18" s="313"/>
      <c r="E18" s="313"/>
      <c r="F18" s="313"/>
      <c r="G18" s="313"/>
      <c r="H18" s="313"/>
      <c r="I18" s="313"/>
      <c r="J18" s="313"/>
      <c r="K18" s="313"/>
      <c r="L18" s="313"/>
      <c r="M18" s="313"/>
      <c r="N18" s="313"/>
      <c r="O18" s="313"/>
    </row>
    <row r="19" spans="1:15" ht="54.75">
      <c r="A19" s="313"/>
      <c r="B19" s="315" t="s">
        <v>430</v>
      </c>
      <c r="C19" s="313"/>
      <c r="D19" s="313"/>
      <c r="E19" s="313"/>
      <c r="F19" s="313"/>
      <c r="G19" s="313"/>
      <c r="H19" s="313"/>
      <c r="I19" s="313"/>
      <c r="J19" s="313"/>
      <c r="K19" s="313"/>
      <c r="L19" s="313"/>
      <c r="M19" s="313"/>
      <c r="N19" s="313"/>
      <c r="O19" s="313"/>
    </row>
    <row r="20" spans="1:15" ht="12" customHeight="1">
      <c r="A20" s="313"/>
      <c r="B20" s="315"/>
      <c r="C20" s="313"/>
      <c r="D20" s="313"/>
      <c r="E20" s="313"/>
      <c r="F20" s="313"/>
      <c r="G20" s="313"/>
      <c r="H20" s="313"/>
      <c r="I20" s="313"/>
      <c r="J20" s="313"/>
      <c r="K20" s="313"/>
      <c r="L20" s="313"/>
      <c r="M20" s="313"/>
      <c r="N20" s="313"/>
      <c r="O20" s="313"/>
    </row>
    <row r="21" spans="1:15" ht="21">
      <c r="A21" s="313"/>
      <c r="B21" s="316" t="s">
        <v>297</v>
      </c>
      <c r="C21" s="313"/>
      <c r="D21" s="313"/>
      <c r="E21" s="313"/>
      <c r="F21" s="313"/>
      <c r="G21" s="313"/>
      <c r="H21" s="313"/>
      <c r="I21" s="313"/>
      <c r="J21" s="313"/>
      <c r="K21" s="313"/>
      <c r="L21" s="313"/>
      <c r="M21" s="313"/>
      <c r="N21" s="313"/>
      <c r="O21" s="313"/>
    </row>
    <row r="22" spans="1:15" ht="3.75" customHeight="1">
      <c r="A22" s="313"/>
      <c r="B22" s="314"/>
      <c r="C22" s="313"/>
      <c r="D22" s="313"/>
      <c r="E22" s="313"/>
      <c r="F22" s="313"/>
      <c r="G22" s="313"/>
      <c r="H22" s="313"/>
      <c r="I22" s="313"/>
      <c r="J22" s="313"/>
      <c r="K22" s="313"/>
      <c r="L22" s="313"/>
      <c r="M22" s="313"/>
      <c r="N22" s="313"/>
      <c r="O22" s="313"/>
    </row>
    <row r="23" spans="1:15" ht="41.25">
      <c r="A23" s="313"/>
      <c r="B23" s="315" t="s">
        <v>319</v>
      </c>
      <c r="C23" s="313"/>
      <c r="D23" s="313"/>
      <c r="E23" s="313"/>
      <c r="F23" s="313"/>
      <c r="G23" s="313"/>
      <c r="H23" s="313"/>
      <c r="I23" s="313"/>
      <c r="J23" s="313"/>
      <c r="K23" s="313"/>
      <c r="L23" s="313"/>
      <c r="M23" s="313"/>
      <c r="N23" s="313"/>
      <c r="O23" s="313"/>
    </row>
    <row r="24" spans="1:15" ht="3.75" customHeight="1">
      <c r="A24" s="313"/>
      <c r="B24" s="314"/>
      <c r="C24" s="313"/>
      <c r="D24" s="313"/>
      <c r="E24" s="313"/>
      <c r="F24" s="313"/>
      <c r="G24" s="313"/>
      <c r="H24" s="313"/>
      <c r="I24" s="313"/>
      <c r="J24" s="313"/>
      <c r="K24" s="313"/>
      <c r="L24" s="313"/>
      <c r="M24" s="313"/>
      <c r="N24" s="313"/>
      <c r="O24" s="313"/>
    </row>
    <row r="25" spans="1:15" ht="13.5">
      <c r="A25" s="313"/>
      <c r="B25" s="317" t="s">
        <v>75</v>
      </c>
      <c r="C25" s="313"/>
      <c r="D25" s="313"/>
      <c r="E25" s="313"/>
      <c r="F25" s="313"/>
      <c r="G25" s="313"/>
      <c r="H25" s="313"/>
      <c r="I25" s="313"/>
      <c r="J25" s="313"/>
      <c r="K25" s="313"/>
      <c r="L25" s="313"/>
      <c r="M25" s="313"/>
      <c r="N25" s="313"/>
      <c r="O25" s="313"/>
    </row>
    <row r="26" spans="1:15" ht="27">
      <c r="A26" s="313"/>
      <c r="B26" s="318" t="s">
        <v>410</v>
      </c>
      <c r="C26" s="313"/>
      <c r="D26" s="313"/>
      <c r="E26" s="313"/>
      <c r="F26" s="313"/>
      <c r="G26" s="313"/>
      <c r="H26" s="313"/>
      <c r="I26" s="313"/>
      <c r="J26" s="313"/>
      <c r="K26" s="313"/>
      <c r="L26" s="313"/>
      <c r="M26" s="313"/>
      <c r="N26" s="313"/>
      <c r="O26" s="313"/>
    </row>
    <row r="27" spans="1:15" ht="13.5">
      <c r="A27" s="313"/>
      <c r="B27" s="317" t="s">
        <v>298</v>
      </c>
      <c r="C27" s="313"/>
      <c r="D27" s="313"/>
      <c r="E27" s="313"/>
      <c r="F27" s="313"/>
      <c r="G27" s="313"/>
      <c r="H27" s="313"/>
      <c r="I27" s="313"/>
      <c r="J27" s="313"/>
      <c r="K27" s="313"/>
      <c r="L27" s="313"/>
      <c r="M27" s="313"/>
      <c r="N27" s="313"/>
      <c r="O27" s="313"/>
    </row>
    <row r="28" spans="1:15" ht="13.5">
      <c r="A28" s="313"/>
      <c r="B28" s="317" t="s">
        <v>299</v>
      </c>
      <c r="C28" s="313"/>
      <c r="D28" s="313"/>
      <c r="E28" s="313"/>
      <c r="F28" s="313"/>
      <c r="G28" s="313"/>
      <c r="H28" s="313"/>
      <c r="I28" s="313"/>
      <c r="J28" s="313"/>
      <c r="K28" s="313"/>
      <c r="L28" s="313"/>
      <c r="M28" s="313"/>
      <c r="N28" s="313"/>
      <c r="O28" s="313"/>
    </row>
    <row r="29" spans="1:15" ht="3.75" customHeight="1">
      <c r="A29" s="313"/>
      <c r="B29" s="314"/>
      <c r="C29" s="313"/>
      <c r="D29" s="313"/>
      <c r="E29" s="313"/>
      <c r="F29" s="313"/>
      <c r="G29" s="313"/>
      <c r="H29" s="313"/>
      <c r="I29" s="313"/>
      <c r="J29" s="313"/>
      <c r="K29" s="313"/>
      <c r="L29" s="313"/>
      <c r="M29" s="313"/>
      <c r="N29" s="313"/>
      <c r="O29" s="313"/>
    </row>
    <row r="30" spans="1:15" ht="27">
      <c r="A30" s="313"/>
      <c r="B30" s="315" t="s">
        <v>320</v>
      </c>
      <c r="C30" s="313"/>
      <c r="D30" s="313"/>
      <c r="E30" s="313"/>
      <c r="F30" s="313"/>
      <c r="G30" s="313"/>
      <c r="H30" s="313"/>
      <c r="I30" s="313"/>
      <c r="J30" s="313"/>
      <c r="K30" s="313"/>
      <c r="L30" s="313"/>
      <c r="M30" s="313"/>
      <c r="N30" s="313"/>
      <c r="O30" s="313"/>
    </row>
    <row r="31" spans="1:15" ht="3.75" customHeight="1">
      <c r="A31" s="313"/>
      <c r="B31" s="314"/>
      <c r="C31" s="313"/>
      <c r="D31" s="313"/>
      <c r="E31" s="313"/>
      <c r="F31" s="313"/>
      <c r="G31" s="313"/>
      <c r="H31" s="313"/>
      <c r="I31" s="313"/>
      <c r="J31" s="313"/>
      <c r="K31" s="313"/>
      <c r="L31" s="313"/>
      <c r="M31" s="313"/>
      <c r="N31" s="313"/>
      <c r="O31" s="313"/>
    </row>
    <row r="32" spans="1:15" ht="13.5">
      <c r="A32" s="313"/>
      <c r="B32" s="317" t="s">
        <v>72</v>
      </c>
      <c r="C32" s="313"/>
      <c r="D32" s="313"/>
      <c r="E32" s="313"/>
      <c r="F32" s="313"/>
      <c r="G32" s="313"/>
      <c r="H32" s="313"/>
      <c r="I32" s="313"/>
      <c r="J32" s="313"/>
      <c r="K32" s="313"/>
      <c r="L32" s="313"/>
      <c r="M32" s="313"/>
      <c r="N32" s="313"/>
      <c r="O32" s="313"/>
    </row>
    <row r="33" spans="1:15" ht="13.5">
      <c r="A33" s="313"/>
      <c r="B33" s="319" t="s">
        <v>336</v>
      </c>
      <c r="C33" s="313"/>
      <c r="D33" s="313"/>
      <c r="E33" s="313"/>
      <c r="F33" s="313"/>
      <c r="G33" s="313"/>
      <c r="H33" s="313"/>
      <c r="I33" s="313"/>
      <c r="J33" s="313"/>
      <c r="K33" s="313"/>
      <c r="L33" s="313"/>
      <c r="M33" s="313"/>
      <c r="N33" s="313"/>
      <c r="O33" s="313"/>
    </row>
    <row r="34" spans="1:15" ht="13.5">
      <c r="A34" s="313"/>
      <c r="B34" s="317" t="s">
        <v>72</v>
      </c>
      <c r="C34" s="313"/>
      <c r="D34" s="313"/>
      <c r="E34" s="313"/>
      <c r="F34" s="313"/>
      <c r="G34" s="313"/>
      <c r="H34" s="313"/>
      <c r="I34" s="313"/>
      <c r="J34" s="313"/>
      <c r="K34" s="313"/>
      <c r="L34" s="313"/>
      <c r="M34" s="313"/>
      <c r="N34" s="313"/>
      <c r="O34" s="313"/>
    </row>
    <row r="35" spans="1:15" ht="13.5">
      <c r="A35" s="313"/>
      <c r="B35" s="355" t="s">
        <v>337</v>
      </c>
      <c r="C35" s="313"/>
      <c r="D35" s="313"/>
      <c r="E35" s="313"/>
      <c r="F35" s="313"/>
      <c r="G35" s="313"/>
      <c r="H35" s="313"/>
      <c r="I35" s="313"/>
      <c r="J35" s="313"/>
      <c r="K35" s="313"/>
      <c r="L35" s="313"/>
      <c r="M35" s="313"/>
      <c r="N35" s="313"/>
      <c r="O35" s="313"/>
    </row>
    <row r="36" spans="1:15" ht="27">
      <c r="A36" s="313"/>
      <c r="B36" s="350" t="s">
        <v>74</v>
      </c>
      <c r="C36" s="354"/>
      <c r="D36" s="313"/>
      <c r="E36" s="313"/>
      <c r="F36" s="313"/>
      <c r="G36" s="313"/>
      <c r="H36" s="313"/>
      <c r="I36" s="313"/>
      <c r="J36" s="313"/>
      <c r="K36" s="313"/>
      <c r="L36" s="313"/>
      <c r="M36" s="313"/>
      <c r="N36" s="313"/>
      <c r="O36" s="313"/>
    </row>
    <row r="37" spans="1:15" ht="13.5">
      <c r="A37" s="313"/>
      <c r="B37" s="355" t="s">
        <v>338</v>
      </c>
      <c r="C37" s="313"/>
      <c r="D37" s="313"/>
      <c r="E37" s="313"/>
      <c r="F37" s="313"/>
      <c r="G37" s="313"/>
      <c r="H37" s="313"/>
      <c r="I37" s="313"/>
      <c r="J37" s="313"/>
      <c r="K37" s="313"/>
      <c r="L37" s="313"/>
      <c r="M37" s="313"/>
      <c r="N37" s="313"/>
      <c r="O37" s="313"/>
    </row>
    <row r="38" spans="1:15" ht="60" customHeight="1">
      <c r="A38" s="313"/>
      <c r="B38" s="350" t="s">
        <v>73</v>
      </c>
      <c r="C38" s="313"/>
      <c r="D38" s="313"/>
      <c r="E38" s="313"/>
      <c r="F38" s="313"/>
      <c r="G38" s="313"/>
      <c r="H38" s="313"/>
      <c r="I38" s="313"/>
      <c r="J38" s="313"/>
      <c r="K38" s="313"/>
      <c r="L38" s="313"/>
      <c r="M38" s="313"/>
      <c r="N38" s="313"/>
      <c r="O38" s="313"/>
    </row>
    <row r="39" spans="1:15" ht="13.5">
      <c r="A39" s="313"/>
      <c r="B39" s="356" t="s">
        <v>300</v>
      </c>
      <c r="C39" s="313"/>
      <c r="D39" s="313"/>
      <c r="E39" s="313"/>
      <c r="F39" s="313"/>
      <c r="G39" s="313"/>
      <c r="H39" s="313"/>
      <c r="I39" s="313"/>
      <c r="J39" s="313"/>
      <c r="K39" s="313"/>
      <c r="L39" s="313"/>
      <c r="M39" s="313"/>
      <c r="N39" s="313"/>
      <c r="O39" s="313"/>
    </row>
    <row r="40" spans="1:15" ht="13.5">
      <c r="A40" s="313"/>
      <c r="B40" s="355" t="s">
        <v>339</v>
      </c>
      <c r="C40" s="313"/>
      <c r="D40" s="313"/>
      <c r="E40" s="313"/>
      <c r="F40" s="313"/>
      <c r="G40" s="313"/>
      <c r="H40" s="313"/>
      <c r="I40" s="313"/>
      <c r="J40" s="313"/>
      <c r="K40" s="313"/>
      <c r="L40" s="313"/>
      <c r="M40" s="313"/>
      <c r="N40" s="313"/>
      <c r="O40" s="313"/>
    </row>
    <row r="41" spans="1:15" ht="13.5">
      <c r="A41" s="313"/>
      <c r="B41" s="355" t="s">
        <v>340</v>
      </c>
      <c r="C41" s="313"/>
      <c r="D41" s="313"/>
      <c r="E41" s="313"/>
      <c r="F41" s="313"/>
      <c r="G41" s="313"/>
      <c r="H41" s="313"/>
      <c r="I41" s="313"/>
      <c r="J41" s="313"/>
      <c r="K41" s="313"/>
      <c r="L41" s="313"/>
      <c r="M41" s="313"/>
      <c r="N41" s="313"/>
      <c r="O41" s="313"/>
    </row>
    <row r="42" spans="1:15" ht="13.5">
      <c r="A42" s="313"/>
      <c r="B42" s="356" t="s">
        <v>70</v>
      </c>
      <c r="C42" s="313"/>
      <c r="D42" s="313"/>
      <c r="E42" s="313"/>
      <c r="F42" s="313"/>
      <c r="G42" s="313"/>
      <c r="H42" s="313"/>
      <c r="I42" s="313"/>
      <c r="J42" s="313"/>
      <c r="K42" s="313"/>
      <c r="L42" s="313"/>
      <c r="M42" s="313"/>
      <c r="N42" s="313"/>
      <c r="O42" s="313"/>
    </row>
    <row r="43" spans="1:15" ht="13.5">
      <c r="A43" s="313"/>
      <c r="B43" s="355" t="s">
        <v>339</v>
      </c>
      <c r="C43" s="313"/>
      <c r="D43" s="313"/>
      <c r="E43" s="313"/>
      <c r="F43" s="313"/>
      <c r="G43" s="313"/>
      <c r="H43" s="313"/>
      <c r="I43" s="313"/>
      <c r="J43" s="313"/>
      <c r="K43" s="313"/>
      <c r="L43" s="313"/>
      <c r="M43" s="313"/>
      <c r="N43" s="313"/>
      <c r="O43" s="313"/>
    </row>
    <row r="44" spans="1:15" ht="13.5">
      <c r="A44" s="313"/>
      <c r="B44" s="355" t="s">
        <v>69</v>
      </c>
      <c r="C44" s="313"/>
      <c r="D44" s="313"/>
      <c r="E44" s="313"/>
      <c r="F44" s="313"/>
      <c r="G44" s="313"/>
      <c r="H44" s="313"/>
      <c r="I44" s="313"/>
      <c r="J44" s="313"/>
      <c r="K44" s="313"/>
      <c r="L44" s="313"/>
      <c r="M44" s="313"/>
      <c r="N44" s="313"/>
      <c r="O44" s="313"/>
    </row>
    <row r="45" spans="1:15" ht="13.5">
      <c r="A45" s="313"/>
      <c r="B45" s="317" t="s">
        <v>301</v>
      </c>
      <c r="C45" s="313"/>
      <c r="D45" s="313"/>
      <c r="E45" s="313"/>
      <c r="F45" s="313"/>
      <c r="G45" s="313"/>
      <c r="H45" s="313"/>
      <c r="I45" s="313"/>
      <c r="J45" s="313"/>
      <c r="K45" s="313"/>
      <c r="L45" s="313"/>
      <c r="M45" s="313"/>
      <c r="N45" s="313"/>
      <c r="O45" s="313"/>
    </row>
    <row r="46" spans="1:15" ht="3.75" customHeight="1">
      <c r="A46" s="313"/>
      <c r="B46" s="314"/>
      <c r="C46" s="313"/>
      <c r="D46" s="313"/>
      <c r="E46" s="313"/>
      <c r="F46" s="313"/>
      <c r="G46" s="313"/>
      <c r="H46" s="313"/>
      <c r="I46" s="313"/>
      <c r="J46" s="313"/>
      <c r="K46" s="313"/>
      <c r="L46" s="313"/>
      <c r="M46" s="313"/>
      <c r="N46" s="313"/>
      <c r="O46" s="313"/>
    </row>
    <row r="47" spans="1:15" ht="27">
      <c r="A47" s="313"/>
      <c r="B47" s="315" t="s">
        <v>321</v>
      </c>
      <c r="C47" s="313"/>
      <c r="D47" s="313"/>
      <c r="E47" s="313"/>
      <c r="F47" s="313"/>
      <c r="G47" s="313"/>
      <c r="H47" s="313"/>
      <c r="I47" s="313"/>
      <c r="J47" s="313"/>
      <c r="K47" s="313"/>
      <c r="L47" s="313"/>
      <c r="M47" s="313"/>
      <c r="N47" s="313"/>
      <c r="O47" s="313"/>
    </row>
    <row r="48" spans="1:15" ht="12" customHeight="1">
      <c r="A48" s="313"/>
      <c r="B48" s="315"/>
      <c r="C48" s="313"/>
      <c r="D48" s="313"/>
      <c r="E48" s="313"/>
      <c r="F48" s="313"/>
      <c r="G48" s="313"/>
      <c r="H48" s="313"/>
      <c r="I48" s="313"/>
      <c r="J48" s="313"/>
      <c r="K48" s="313"/>
      <c r="L48" s="313"/>
      <c r="M48" s="313"/>
      <c r="N48" s="313"/>
      <c r="O48" s="313"/>
    </row>
    <row r="49" spans="1:15" ht="21">
      <c r="A49" s="313"/>
      <c r="B49" s="316" t="s">
        <v>411</v>
      </c>
      <c r="C49" s="313"/>
      <c r="D49" s="313"/>
      <c r="E49" s="313"/>
      <c r="F49" s="313"/>
      <c r="G49" s="313"/>
      <c r="H49" s="313"/>
      <c r="I49" s="313"/>
      <c r="J49" s="313"/>
      <c r="K49" s="313"/>
      <c r="L49" s="313"/>
      <c r="M49" s="313"/>
      <c r="N49" s="313"/>
      <c r="O49" s="313"/>
    </row>
    <row r="50" spans="1:15" ht="3.75" customHeight="1">
      <c r="A50" s="313"/>
      <c r="B50" s="314"/>
      <c r="C50" s="313"/>
      <c r="D50" s="313"/>
      <c r="E50" s="313"/>
      <c r="F50" s="313"/>
      <c r="G50" s="313"/>
      <c r="H50" s="313"/>
      <c r="I50" s="313"/>
      <c r="J50" s="313"/>
      <c r="K50" s="313"/>
      <c r="L50" s="313"/>
      <c r="M50" s="313"/>
      <c r="N50" s="313"/>
      <c r="O50" s="313"/>
    </row>
    <row r="51" spans="1:15" ht="27">
      <c r="A51" s="313"/>
      <c r="B51" s="320" t="s">
        <v>409</v>
      </c>
      <c r="C51" s="313"/>
      <c r="D51" s="313"/>
      <c r="E51" s="313"/>
      <c r="F51" s="313"/>
      <c r="G51" s="313"/>
      <c r="H51" s="313"/>
      <c r="I51" s="313"/>
      <c r="J51" s="313"/>
      <c r="K51" s="313"/>
      <c r="L51" s="313"/>
      <c r="M51" s="313"/>
      <c r="N51" s="313"/>
      <c r="O51" s="313"/>
    </row>
    <row r="52" spans="1:15" ht="13.5">
      <c r="A52" s="313"/>
      <c r="B52" s="321" t="s">
        <v>302</v>
      </c>
      <c r="C52" s="313"/>
      <c r="D52" s="313"/>
      <c r="E52" s="313"/>
      <c r="F52" s="313"/>
      <c r="G52" s="313"/>
      <c r="H52" s="313"/>
      <c r="I52" s="313"/>
      <c r="J52" s="313"/>
      <c r="K52" s="313"/>
      <c r="L52" s="313"/>
      <c r="M52" s="313"/>
      <c r="N52" s="313"/>
      <c r="O52" s="313"/>
    </row>
    <row r="53" spans="1:15" ht="3.75" customHeight="1">
      <c r="A53" s="313"/>
      <c r="B53" s="314"/>
      <c r="C53" s="313"/>
      <c r="D53" s="313"/>
      <c r="E53" s="313"/>
      <c r="F53" s="313"/>
      <c r="G53" s="313"/>
      <c r="H53" s="313"/>
      <c r="I53" s="313"/>
      <c r="J53" s="313"/>
      <c r="K53" s="313"/>
      <c r="L53" s="313"/>
      <c r="M53" s="313"/>
      <c r="N53" s="313"/>
      <c r="O53" s="313"/>
    </row>
    <row r="54" spans="1:15" ht="17.25">
      <c r="A54" s="313"/>
      <c r="B54" s="322" t="s">
        <v>303</v>
      </c>
      <c r="C54" s="313"/>
      <c r="D54" s="313"/>
      <c r="E54" s="313"/>
      <c r="F54" s="313"/>
      <c r="G54" s="313"/>
      <c r="H54" s="313"/>
      <c r="I54" s="313"/>
      <c r="J54" s="313"/>
      <c r="K54" s="313"/>
      <c r="L54" s="313"/>
      <c r="M54" s="313"/>
      <c r="N54" s="313"/>
      <c r="O54" s="313"/>
    </row>
    <row r="55" spans="1:15" ht="3.75" customHeight="1">
      <c r="A55" s="313"/>
      <c r="B55" s="314"/>
      <c r="C55" s="313"/>
      <c r="D55" s="313"/>
      <c r="E55" s="313"/>
      <c r="F55" s="313"/>
      <c r="G55" s="313"/>
      <c r="H55" s="313"/>
      <c r="I55" s="313"/>
      <c r="J55" s="313"/>
      <c r="K55" s="313"/>
      <c r="L55" s="313"/>
      <c r="M55" s="313"/>
      <c r="N55" s="313"/>
      <c r="O55" s="313"/>
    </row>
    <row r="56" spans="1:15" ht="27">
      <c r="A56" s="313"/>
      <c r="B56" s="315" t="s">
        <v>322</v>
      </c>
      <c r="C56" s="313"/>
      <c r="D56" s="313"/>
      <c r="E56" s="313"/>
      <c r="F56" s="313"/>
      <c r="G56" s="313"/>
      <c r="H56" s="313"/>
      <c r="I56" s="313"/>
      <c r="J56" s="313"/>
      <c r="K56" s="313"/>
      <c r="L56" s="313"/>
      <c r="M56" s="313"/>
      <c r="N56" s="313"/>
      <c r="O56" s="313"/>
    </row>
    <row r="57" spans="1:15" ht="27">
      <c r="A57" s="313"/>
      <c r="B57" s="315" t="s">
        <v>323</v>
      </c>
      <c r="C57" s="313"/>
      <c r="D57" s="313"/>
      <c r="E57" s="313"/>
      <c r="F57" s="313"/>
      <c r="G57" s="313"/>
      <c r="H57" s="313"/>
      <c r="I57" s="313"/>
      <c r="J57" s="313"/>
      <c r="K57" s="313"/>
      <c r="L57" s="313"/>
      <c r="M57" s="313"/>
      <c r="N57" s="313"/>
      <c r="O57" s="313"/>
    </row>
    <row r="58" spans="1:15" ht="27">
      <c r="A58" s="313"/>
      <c r="B58" s="315" t="s">
        <v>325</v>
      </c>
      <c r="C58" s="313"/>
      <c r="D58" s="313"/>
      <c r="E58" s="313"/>
      <c r="F58" s="313"/>
      <c r="G58" s="313"/>
      <c r="H58" s="313"/>
      <c r="I58" s="313"/>
      <c r="J58" s="313"/>
      <c r="K58" s="313"/>
      <c r="L58" s="313"/>
      <c r="M58" s="313"/>
      <c r="N58" s="313"/>
      <c r="O58" s="313"/>
    </row>
    <row r="59" spans="1:15" ht="3.75" customHeight="1">
      <c r="A59" s="313"/>
      <c r="B59" s="314"/>
      <c r="C59" s="313"/>
      <c r="D59" s="313"/>
      <c r="E59" s="313"/>
      <c r="F59" s="313"/>
      <c r="G59" s="313"/>
      <c r="H59" s="313"/>
      <c r="I59" s="313"/>
      <c r="J59" s="313"/>
      <c r="K59" s="313"/>
      <c r="L59" s="313"/>
      <c r="M59" s="313"/>
      <c r="N59" s="313"/>
      <c r="O59" s="313"/>
    </row>
    <row r="60" spans="1:15" ht="28.5" customHeight="1">
      <c r="A60" s="313"/>
      <c r="B60" s="318" t="s">
        <v>324</v>
      </c>
      <c r="C60" s="313"/>
      <c r="D60" s="313"/>
      <c r="E60" s="313"/>
      <c r="F60" s="313"/>
      <c r="G60" s="313"/>
      <c r="H60" s="313"/>
      <c r="I60" s="313"/>
      <c r="J60" s="313"/>
      <c r="K60" s="313"/>
      <c r="L60" s="313"/>
      <c r="M60" s="313"/>
      <c r="N60" s="313"/>
      <c r="O60" s="313"/>
    </row>
    <row r="61" spans="1:15" ht="13.5">
      <c r="A61" s="313"/>
      <c r="B61" s="317" t="s">
        <v>304</v>
      </c>
      <c r="C61" s="313"/>
      <c r="D61" s="313"/>
      <c r="E61" s="313"/>
      <c r="F61" s="313"/>
      <c r="G61" s="313"/>
      <c r="H61" s="313"/>
      <c r="I61" s="313"/>
      <c r="J61" s="313"/>
      <c r="K61" s="313"/>
      <c r="L61" s="313"/>
      <c r="M61" s="313"/>
      <c r="N61" s="313"/>
      <c r="O61" s="313"/>
    </row>
    <row r="62" spans="1:15" ht="13.5">
      <c r="A62" s="313"/>
      <c r="B62" s="317" t="s">
        <v>305</v>
      </c>
      <c r="C62" s="313"/>
      <c r="D62" s="313"/>
      <c r="E62" s="313"/>
      <c r="F62" s="313"/>
      <c r="G62" s="313"/>
      <c r="H62" s="313"/>
      <c r="I62" s="313"/>
      <c r="J62" s="313"/>
      <c r="K62" s="313"/>
      <c r="L62" s="313"/>
      <c r="M62" s="313"/>
      <c r="N62" s="313"/>
      <c r="O62" s="313"/>
    </row>
    <row r="63" spans="1:15" ht="30" customHeight="1">
      <c r="A63" s="313"/>
      <c r="B63" s="315" t="s">
        <v>333</v>
      </c>
      <c r="C63" s="313"/>
      <c r="D63" s="313"/>
      <c r="E63" s="313"/>
      <c r="F63" s="313"/>
      <c r="G63" s="313"/>
      <c r="H63" s="313"/>
      <c r="I63" s="313"/>
      <c r="J63" s="313"/>
      <c r="K63" s="313"/>
      <c r="L63" s="313"/>
      <c r="M63" s="313"/>
      <c r="N63" s="313"/>
      <c r="O63" s="313"/>
    </row>
    <row r="64" spans="1:15" ht="3.75" customHeight="1">
      <c r="A64" s="313"/>
      <c r="B64" s="314"/>
      <c r="C64" s="313"/>
      <c r="D64" s="313"/>
      <c r="E64" s="313"/>
      <c r="F64" s="313"/>
      <c r="G64" s="313"/>
      <c r="H64" s="313"/>
      <c r="I64" s="313"/>
      <c r="J64" s="313"/>
      <c r="K64" s="313"/>
      <c r="L64" s="313"/>
      <c r="M64" s="313"/>
      <c r="N64" s="313"/>
      <c r="O64" s="313"/>
    </row>
    <row r="65" spans="1:15" ht="54.75">
      <c r="A65" s="313"/>
      <c r="B65" s="315" t="s">
        <v>326</v>
      </c>
      <c r="C65" s="313"/>
      <c r="D65" s="313"/>
      <c r="E65" s="313"/>
      <c r="F65" s="313"/>
      <c r="G65" s="313"/>
      <c r="H65" s="313"/>
      <c r="I65" s="313"/>
      <c r="J65" s="313"/>
      <c r="K65" s="313"/>
      <c r="L65" s="313"/>
      <c r="M65" s="313"/>
      <c r="N65" s="313"/>
      <c r="O65" s="313"/>
    </row>
    <row r="66" spans="1:15" ht="3.75" customHeight="1">
      <c r="A66" s="313"/>
      <c r="B66" s="314"/>
      <c r="C66" s="313"/>
      <c r="D66" s="313"/>
      <c r="E66" s="313"/>
      <c r="F66" s="313"/>
      <c r="G66" s="313"/>
      <c r="H66" s="313"/>
      <c r="I66" s="313"/>
      <c r="J66" s="313"/>
      <c r="K66" s="313"/>
      <c r="L66" s="313"/>
      <c r="M66" s="313"/>
      <c r="N66" s="313"/>
      <c r="O66" s="313"/>
    </row>
    <row r="67" spans="1:15" ht="17.25">
      <c r="A67" s="313"/>
      <c r="B67" s="322" t="s">
        <v>306</v>
      </c>
      <c r="C67" s="313"/>
      <c r="D67" s="313"/>
      <c r="E67" s="313"/>
      <c r="F67" s="313"/>
      <c r="G67" s="313"/>
      <c r="H67" s="313"/>
      <c r="I67" s="313"/>
      <c r="J67" s="313"/>
      <c r="K67" s="313"/>
      <c r="L67" s="313"/>
      <c r="M67" s="313"/>
      <c r="N67" s="313"/>
      <c r="O67" s="313"/>
    </row>
    <row r="68" spans="1:15" ht="3.75" customHeight="1">
      <c r="A68" s="313"/>
      <c r="B68" s="314"/>
      <c r="C68" s="313"/>
      <c r="D68" s="313"/>
      <c r="E68" s="313"/>
      <c r="F68" s="313"/>
      <c r="G68" s="313"/>
      <c r="H68" s="313"/>
      <c r="I68" s="313"/>
      <c r="J68" s="313"/>
      <c r="K68" s="313"/>
      <c r="L68" s="313"/>
      <c r="M68" s="313"/>
      <c r="N68" s="313"/>
      <c r="O68" s="313"/>
    </row>
    <row r="69" spans="1:15" ht="60">
      <c r="A69" s="313"/>
      <c r="B69" s="323" t="s">
        <v>412</v>
      </c>
      <c r="C69" s="313"/>
      <c r="D69" s="313"/>
      <c r="E69" s="313"/>
      <c r="F69" s="313"/>
      <c r="G69" s="313"/>
      <c r="H69" s="313"/>
      <c r="I69" s="313"/>
      <c r="J69" s="313"/>
      <c r="K69" s="313"/>
      <c r="L69" s="313"/>
      <c r="M69" s="313"/>
      <c r="N69" s="313"/>
      <c r="O69" s="313"/>
    </row>
    <row r="70" spans="1:15" ht="3.75" customHeight="1">
      <c r="A70" s="313"/>
      <c r="B70" s="314"/>
      <c r="C70" s="313"/>
      <c r="D70" s="313"/>
      <c r="E70" s="313"/>
      <c r="F70" s="313"/>
      <c r="G70" s="313"/>
      <c r="H70" s="313"/>
      <c r="I70" s="313"/>
      <c r="J70" s="313"/>
      <c r="K70" s="313"/>
      <c r="L70" s="313"/>
      <c r="M70" s="313"/>
      <c r="N70" s="313"/>
      <c r="O70" s="313"/>
    </row>
    <row r="71" spans="1:15" ht="27">
      <c r="A71" s="313"/>
      <c r="B71" s="315" t="s">
        <v>327</v>
      </c>
      <c r="C71" s="313"/>
      <c r="D71" s="313"/>
      <c r="E71" s="313"/>
      <c r="F71" s="313"/>
      <c r="G71" s="313"/>
      <c r="H71" s="313"/>
      <c r="I71" s="313"/>
      <c r="J71" s="313"/>
      <c r="K71" s="313"/>
      <c r="L71" s="313"/>
      <c r="M71" s="313"/>
      <c r="N71" s="313"/>
      <c r="O71" s="313"/>
    </row>
    <row r="72" spans="1:15" ht="13.5">
      <c r="A72" s="313"/>
      <c r="B72" s="317" t="s">
        <v>307</v>
      </c>
      <c r="C72" s="313"/>
      <c r="D72" s="313"/>
      <c r="E72" s="313"/>
      <c r="F72" s="313"/>
      <c r="G72" s="313"/>
      <c r="H72" s="313"/>
      <c r="I72" s="313"/>
      <c r="J72" s="313"/>
      <c r="K72" s="313"/>
      <c r="L72" s="313"/>
      <c r="M72" s="313"/>
      <c r="N72" s="313"/>
      <c r="O72" s="313"/>
    </row>
    <row r="73" spans="1:15" ht="13.5">
      <c r="A73" s="313"/>
      <c r="B73" s="317" t="s">
        <v>455</v>
      </c>
      <c r="C73" s="313"/>
      <c r="D73" s="313"/>
      <c r="E73" s="313"/>
      <c r="F73" s="313"/>
      <c r="G73" s="313"/>
      <c r="H73" s="313"/>
      <c r="I73" s="313"/>
      <c r="J73" s="313"/>
      <c r="K73" s="313"/>
      <c r="L73" s="313"/>
      <c r="M73" s="313"/>
      <c r="N73" s="313"/>
      <c r="O73" s="313"/>
    </row>
    <row r="74" spans="1:15" ht="3.75" customHeight="1">
      <c r="A74" s="313"/>
      <c r="B74" s="314"/>
      <c r="C74" s="313"/>
      <c r="D74" s="313"/>
      <c r="E74" s="313"/>
      <c r="F74" s="313"/>
      <c r="G74" s="313"/>
      <c r="H74" s="313"/>
      <c r="I74" s="313"/>
      <c r="J74" s="313"/>
      <c r="K74" s="313"/>
      <c r="L74" s="313"/>
      <c r="M74" s="313"/>
      <c r="N74" s="313"/>
      <c r="O74" s="313"/>
    </row>
    <row r="75" spans="1:15" ht="17.25">
      <c r="A75" s="313"/>
      <c r="B75" s="322" t="s">
        <v>308</v>
      </c>
      <c r="C75" s="313"/>
      <c r="D75" s="313"/>
      <c r="E75" s="313"/>
      <c r="F75" s="313"/>
      <c r="G75" s="313"/>
      <c r="H75" s="313"/>
      <c r="I75" s="313"/>
      <c r="J75" s="313"/>
      <c r="K75" s="313"/>
      <c r="L75" s="313"/>
      <c r="M75" s="313"/>
      <c r="N75" s="313"/>
      <c r="O75" s="313"/>
    </row>
    <row r="76" spans="1:15" ht="3.75" customHeight="1">
      <c r="A76" s="313"/>
      <c r="B76" s="314"/>
      <c r="C76" s="313"/>
      <c r="D76" s="313"/>
      <c r="E76" s="313"/>
      <c r="F76" s="313"/>
      <c r="G76" s="313"/>
      <c r="H76" s="313"/>
      <c r="I76" s="313"/>
      <c r="J76" s="313"/>
      <c r="K76" s="313"/>
      <c r="L76" s="313"/>
      <c r="M76" s="313"/>
      <c r="N76" s="313"/>
      <c r="O76" s="313"/>
    </row>
    <row r="77" spans="1:15" ht="41.25">
      <c r="A77" s="313"/>
      <c r="B77" s="315" t="s">
        <v>328</v>
      </c>
      <c r="C77" s="313"/>
      <c r="D77" s="313"/>
      <c r="E77" s="313"/>
      <c r="F77" s="313"/>
      <c r="G77" s="313"/>
      <c r="H77" s="313"/>
      <c r="I77" s="313"/>
      <c r="J77" s="313"/>
      <c r="K77" s="313"/>
      <c r="L77" s="313"/>
      <c r="M77" s="313"/>
      <c r="N77" s="313"/>
      <c r="O77" s="313"/>
    </row>
    <row r="78" spans="1:15" ht="54.75">
      <c r="A78" s="313"/>
      <c r="B78" s="315" t="s">
        <v>329</v>
      </c>
      <c r="C78" s="313"/>
      <c r="D78" s="313"/>
      <c r="E78" s="313"/>
      <c r="F78" s="313"/>
      <c r="G78" s="313"/>
      <c r="H78" s="313"/>
      <c r="I78" s="313"/>
      <c r="J78" s="313"/>
      <c r="K78" s="313"/>
      <c r="L78" s="313"/>
      <c r="M78" s="313"/>
      <c r="N78" s="313"/>
      <c r="O78" s="313"/>
    </row>
    <row r="79" spans="1:15" ht="27">
      <c r="A79" s="313"/>
      <c r="B79" s="315" t="s">
        <v>330</v>
      </c>
      <c r="C79" s="313"/>
      <c r="D79" s="313"/>
      <c r="E79" s="313"/>
      <c r="F79" s="313"/>
      <c r="G79" s="313"/>
      <c r="H79" s="313"/>
      <c r="I79" s="313"/>
      <c r="J79" s="313"/>
      <c r="K79" s="313"/>
      <c r="L79" s="313"/>
      <c r="M79" s="313"/>
      <c r="N79" s="313"/>
      <c r="O79" s="313"/>
    </row>
    <row r="80" spans="1:15" ht="3.75" customHeight="1">
      <c r="A80" s="313"/>
      <c r="B80" s="314"/>
      <c r="C80" s="313"/>
      <c r="D80" s="313"/>
      <c r="E80" s="313"/>
      <c r="F80" s="313"/>
      <c r="G80" s="313"/>
      <c r="H80" s="313"/>
      <c r="I80" s="313"/>
      <c r="J80" s="313"/>
      <c r="K80" s="313"/>
      <c r="L80" s="313"/>
      <c r="M80" s="313"/>
      <c r="N80" s="313"/>
      <c r="O80" s="313"/>
    </row>
    <row r="81" spans="1:15" ht="13.5">
      <c r="A81" s="313"/>
      <c r="B81" s="317" t="s">
        <v>309</v>
      </c>
      <c r="C81" s="313"/>
      <c r="D81" s="313"/>
      <c r="E81" s="313"/>
      <c r="F81" s="313"/>
      <c r="G81" s="313"/>
      <c r="H81" s="313"/>
      <c r="I81" s="313"/>
      <c r="J81" s="313"/>
      <c r="K81" s="313"/>
      <c r="L81" s="313"/>
      <c r="M81" s="313"/>
      <c r="N81" s="313"/>
      <c r="O81" s="313"/>
    </row>
    <row r="82" spans="1:15" ht="13.5">
      <c r="A82" s="313"/>
      <c r="B82" s="317" t="s">
        <v>310</v>
      </c>
      <c r="C82" s="313"/>
      <c r="D82" s="313"/>
      <c r="E82" s="313"/>
      <c r="F82" s="313"/>
      <c r="G82" s="313"/>
      <c r="H82" s="313"/>
      <c r="I82" s="313"/>
      <c r="J82" s="313"/>
      <c r="K82" s="313"/>
      <c r="L82" s="313"/>
      <c r="M82" s="313"/>
      <c r="N82" s="313"/>
      <c r="O82" s="313"/>
    </row>
    <row r="83" spans="1:15" ht="3.75" customHeight="1">
      <c r="A83" s="313"/>
      <c r="B83" s="314"/>
      <c r="C83" s="313"/>
      <c r="D83" s="313"/>
      <c r="E83" s="313"/>
      <c r="F83" s="313"/>
      <c r="G83" s="313"/>
      <c r="H83" s="313"/>
      <c r="I83" s="313"/>
      <c r="J83" s="313"/>
      <c r="K83" s="313"/>
      <c r="L83" s="313"/>
      <c r="M83" s="313"/>
      <c r="N83" s="313"/>
      <c r="O83" s="313"/>
    </row>
    <row r="84" spans="1:15" ht="13.5">
      <c r="A84" s="313"/>
      <c r="B84" s="321" t="s">
        <v>311</v>
      </c>
      <c r="C84" s="313"/>
      <c r="D84" s="313"/>
      <c r="E84" s="313"/>
      <c r="F84" s="313"/>
      <c r="G84" s="313"/>
      <c r="H84" s="313"/>
      <c r="I84" s="313"/>
      <c r="J84" s="313"/>
      <c r="K84" s="313"/>
      <c r="L84" s="313"/>
      <c r="M84" s="313"/>
      <c r="N84" s="313"/>
      <c r="O84" s="313"/>
    </row>
    <row r="85" spans="1:15" ht="12" customHeight="1">
      <c r="A85" s="313"/>
      <c r="B85" s="321"/>
      <c r="C85" s="313"/>
      <c r="D85" s="313"/>
      <c r="E85" s="313"/>
      <c r="F85" s="313"/>
      <c r="G85" s="313"/>
      <c r="H85" s="313"/>
      <c r="I85" s="313"/>
      <c r="J85" s="313"/>
      <c r="K85" s="313"/>
      <c r="L85" s="313"/>
      <c r="M85" s="313"/>
      <c r="N85" s="313"/>
      <c r="O85" s="313"/>
    </row>
    <row r="86" spans="1:15" ht="21">
      <c r="A86" s="313"/>
      <c r="B86" s="316" t="s">
        <v>312</v>
      </c>
      <c r="C86" s="313"/>
      <c r="D86" s="313"/>
      <c r="E86" s="313"/>
      <c r="F86" s="313"/>
      <c r="G86" s="313"/>
      <c r="H86" s="313"/>
      <c r="I86" s="313"/>
      <c r="J86" s="313"/>
      <c r="K86" s="313"/>
      <c r="L86" s="313"/>
      <c r="M86" s="313"/>
      <c r="N86" s="313"/>
      <c r="O86" s="313"/>
    </row>
    <row r="87" spans="1:15" ht="3.75" customHeight="1">
      <c r="A87" s="313"/>
      <c r="B87" s="314"/>
      <c r="C87" s="313"/>
      <c r="D87" s="313"/>
      <c r="E87" s="313"/>
      <c r="F87" s="313"/>
      <c r="G87" s="313"/>
      <c r="H87" s="313"/>
      <c r="I87" s="313"/>
      <c r="J87" s="313"/>
      <c r="K87" s="313"/>
      <c r="L87" s="313"/>
      <c r="M87" s="313"/>
      <c r="N87" s="313"/>
      <c r="O87" s="313"/>
    </row>
    <row r="88" spans="1:15" ht="18.75" customHeight="1">
      <c r="A88" s="313"/>
      <c r="B88" s="322" t="s">
        <v>313</v>
      </c>
      <c r="C88" s="313"/>
      <c r="D88" s="313"/>
      <c r="E88" s="313"/>
      <c r="F88" s="313"/>
      <c r="G88" s="313"/>
      <c r="H88" s="313"/>
      <c r="I88" s="313"/>
      <c r="J88" s="313"/>
      <c r="K88" s="313"/>
      <c r="L88" s="313"/>
      <c r="M88" s="313"/>
      <c r="N88" s="313"/>
      <c r="O88" s="313"/>
    </row>
    <row r="89" spans="1:15" ht="3.75" customHeight="1">
      <c r="A89" s="313"/>
      <c r="B89" s="314"/>
      <c r="C89" s="313"/>
      <c r="D89" s="313"/>
      <c r="E89" s="313"/>
      <c r="F89" s="313"/>
      <c r="G89" s="313"/>
      <c r="H89" s="313"/>
      <c r="I89" s="313"/>
      <c r="J89" s="313"/>
      <c r="K89" s="313"/>
      <c r="L89" s="313"/>
      <c r="M89" s="313"/>
      <c r="N89" s="313"/>
      <c r="O89" s="313"/>
    </row>
    <row r="90" spans="1:15" ht="54.75">
      <c r="A90" s="313"/>
      <c r="B90" s="315" t="s">
        <v>331</v>
      </c>
      <c r="C90" s="313"/>
      <c r="D90" s="313"/>
      <c r="E90" s="313"/>
      <c r="F90" s="313"/>
      <c r="G90" s="313"/>
      <c r="H90" s="313"/>
      <c r="I90" s="313"/>
      <c r="J90" s="313"/>
      <c r="K90" s="313"/>
      <c r="L90" s="313"/>
      <c r="M90" s="313"/>
      <c r="N90" s="313"/>
      <c r="O90" s="313"/>
    </row>
    <row r="91" spans="1:15" ht="3.75" customHeight="1">
      <c r="A91" s="313"/>
      <c r="B91" s="314"/>
      <c r="C91" s="313"/>
      <c r="D91" s="313"/>
      <c r="E91" s="313"/>
      <c r="F91" s="313"/>
      <c r="G91" s="313"/>
      <c r="H91" s="313"/>
      <c r="I91" s="313"/>
      <c r="J91" s="313"/>
      <c r="K91" s="313"/>
      <c r="L91" s="313"/>
      <c r="M91" s="313"/>
      <c r="N91" s="313"/>
      <c r="O91" s="313"/>
    </row>
    <row r="92" spans="1:15" ht="30">
      <c r="A92" s="313"/>
      <c r="B92" s="323" t="s">
        <v>413</v>
      </c>
      <c r="C92" s="313"/>
      <c r="D92" s="313"/>
      <c r="E92" s="313"/>
      <c r="F92" s="313"/>
      <c r="G92" s="313"/>
      <c r="H92" s="313"/>
      <c r="I92" s="313"/>
      <c r="J92" s="313"/>
      <c r="K92" s="313"/>
      <c r="L92" s="313"/>
      <c r="M92" s="313"/>
      <c r="N92" s="313"/>
      <c r="O92" s="313"/>
    </row>
    <row r="93" spans="1:15" ht="3.75" customHeight="1">
      <c r="A93" s="313"/>
      <c r="B93" s="314"/>
      <c r="C93" s="313"/>
      <c r="D93" s="313"/>
      <c r="E93" s="313"/>
      <c r="F93" s="313"/>
      <c r="G93" s="313"/>
      <c r="H93" s="313"/>
      <c r="I93" s="313"/>
      <c r="J93" s="313"/>
      <c r="K93" s="313"/>
      <c r="L93" s="313"/>
      <c r="M93" s="313"/>
      <c r="N93" s="313"/>
      <c r="O93" s="313"/>
    </row>
    <row r="94" spans="1:15" ht="27">
      <c r="A94" s="313"/>
      <c r="B94" s="315" t="s">
        <v>332</v>
      </c>
      <c r="C94" s="313"/>
      <c r="D94" s="313"/>
      <c r="E94" s="313"/>
      <c r="F94" s="313"/>
      <c r="G94" s="313"/>
      <c r="H94" s="313"/>
      <c r="I94" s="313"/>
      <c r="J94" s="313"/>
      <c r="K94" s="313"/>
      <c r="L94" s="313"/>
      <c r="M94" s="313"/>
      <c r="N94" s="313"/>
      <c r="O94" s="313"/>
    </row>
    <row r="95" spans="1:15" ht="3.75" customHeight="1">
      <c r="A95" s="313"/>
      <c r="B95" s="314"/>
      <c r="C95" s="313"/>
      <c r="D95" s="313"/>
      <c r="E95" s="313"/>
      <c r="F95" s="313"/>
      <c r="G95" s="313"/>
      <c r="H95" s="313"/>
      <c r="I95" s="313"/>
      <c r="J95" s="313"/>
      <c r="K95" s="313"/>
      <c r="L95" s="313"/>
      <c r="M95" s="313"/>
      <c r="N95" s="313"/>
      <c r="O95" s="313"/>
    </row>
    <row r="96" spans="1:15" ht="17.25">
      <c r="A96" s="313"/>
      <c r="B96" s="322" t="s">
        <v>314</v>
      </c>
      <c r="C96" s="313"/>
      <c r="D96" s="313"/>
      <c r="E96" s="313"/>
      <c r="F96" s="313"/>
      <c r="G96" s="313"/>
      <c r="H96" s="313"/>
      <c r="I96" s="313"/>
      <c r="J96" s="313"/>
      <c r="K96" s="313"/>
      <c r="L96" s="313"/>
      <c r="M96" s="313"/>
      <c r="N96" s="313"/>
      <c r="O96" s="313"/>
    </row>
    <row r="97" spans="1:15" ht="43.5">
      <c r="A97" s="313"/>
      <c r="B97" s="315" t="s">
        <v>335</v>
      </c>
      <c r="C97" s="313"/>
      <c r="D97" s="313"/>
      <c r="E97" s="313"/>
      <c r="F97" s="313"/>
      <c r="G97" s="313"/>
      <c r="H97" s="313"/>
      <c r="I97" s="313"/>
      <c r="J97" s="313"/>
      <c r="K97" s="313"/>
      <c r="L97" s="313"/>
      <c r="M97" s="313"/>
      <c r="N97" s="313"/>
      <c r="O97" s="313"/>
    </row>
    <row r="98" spans="1:15" ht="44.25">
      <c r="A98" s="313"/>
      <c r="B98" s="315" t="s">
        <v>334</v>
      </c>
      <c r="C98" s="313"/>
      <c r="D98" s="313"/>
      <c r="E98" s="313"/>
      <c r="F98" s="313"/>
      <c r="G98" s="313"/>
      <c r="H98" s="313"/>
      <c r="I98" s="313"/>
      <c r="J98" s="313"/>
      <c r="K98" s="313"/>
      <c r="L98" s="313"/>
      <c r="M98" s="313"/>
      <c r="N98" s="313"/>
      <c r="O98" s="313"/>
    </row>
    <row r="99" spans="1:15" ht="54.75">
      <c r="A99" s="313"/>
      <c r="B99" s="315" t="s">
        <v>414</v>
      </c>
      <c r="C99" s="313"/>
      <c r="D99" s="313"/>
      <c r="E99" s="313"/>
      <c r="F99" s="313"/>
      <c r="G99" s="313"/>
      <c r="H99" s="313"/>
      <c r="I99" s="313"/>
      <c r="J99" s="313"/>
      <c r="K99" s="313"/>
      <c r="L99" s="313"/>
      <c r="M99" s="313"/>
      <c r="N99" s="313"/>
      <c r="O99" s="313"/>
    </row>
    <row r="100" spans="1:15" ht="12.75">
      <c r="A100" s="313"/>
      <c r="B100" s="313"/>
      <c r="C100" s="313"/>
      <c r="D100" s="313"/>
      <c r="E100" s="313"/>
      <c r="F100" s="313"/>
      <c r="G100" s="313"/>
      <c r="H100" s="313"/>
      <c r="I100" s="313"/>
      <c r="J100" s="313"/>
      <c r="K100" s="313"/>
      <c r="L100" s="313"/>
      <c r="M100" s="313"/>
      <c r="N100" s="313"/>
      <c r="O100" s="313"/>
    </row>
    <row r="101" spans="1:15" ht="12.75">
      <c r="A101" s="313"/>
      <c r="B101" s="313"/>
      <c r="C101" s="313"/>
      <c r="D101" s="313"/>
      <c r="E101" s="313"/>
      <c r="F101" s="313"/>
      <c r="G101" s="313"/>
      <c r="H101" s="313"/>
      <c r="I101" s="313"/>
      <c r="J101" s="313"/>
      <c r="K101" s="313"/>
      <c r="L101" s="313"/>
      <c r="M101" s="313"/>
      <c r="N101" s="313"/>
      <c r="O101" s="313"/>
    </row>
    <row r="102" spans="1:15" ht="12.75">
      <c r="A102" s="313"/>
      <c r="B102" s="313"/>
      <c r="C102" s="313"/>
      <c r="D102" s="313"/>
      <c r="E102" s="313"/>
      <c r="F102" s="313"/>
      <c r="G102" s="313"/>
      <c r="H102" s="313"/>
      <c r="I102" s="313"/>
      <c r="J102" s="313"/>
      <c r="K102" s="313"/>
      <c r="L102" s="313"/>
      <c r="M102" s="313"/>
      <c r="N102" s="313"/>
      <c r="O102" s="313"/>
    </row>
    <row r="103" spans="1:15" ht="12.75">
      <c r="A103" s="313"/>
      <c r="B103" s="313"/>
      <c r="C103" s="313"/>
      <c r="D103" s="313"/>
      <c r="E103" s="313"/>
      <c r="F103" s="313"/>
      <c r="G103" s="313"/>
      <c r="H103" s="313"/>
      <c r="I103" s="313"/>
      <c r="J103" s="313"/>
      <c r="K103" s="313"/>
      <c r="L103" s="313"/>
      <c r="M103" s="313"/>
      <c r="N103" s="313"/>
      <c r="O103" s="313"/>
    </row>
    <row r="104" spans="1:15" ht="12.75">
      <c r="A104" s="313"/>
      <c r="B104" s="313"/>
      <c r="C104" s="313"/>
      <c r="D104" s="313"/>
      <c r="E104" s="313"/>
      <c r="F104" s="313"/>
      <c r="G104" s="313"/>
      <c r="H104" s="313"/>
      <c r="I104" s="313"/>
      <c r="J104" s="313"/>
      <c r="K104" s="313"/>
      <c r="L104" s="313"/>
      <c r="M104" s="313"/>
      <c r="N104" s="313"/>
      <c r="O104" s="313"/>
    </row>
    <row r="105" spans="1:15" ht="12.75">
      <c r="A105" s="313"/>
      <c r="B105" s="313"/>
      <c r="C105" s="313"/>
      <c r="D105" s="313"/>
      <c r="E105" s="313"/>
      <c r="F105" s="313"/>
      <c r="G105" s="313"/>
      <c r="H105" s="313"/>
      <c r="I105" s="313"/>
      <c r="J105" s="313"/>
      <c r="K105" s="313"/>
      <c r="L105" s="313"/>
      <c r="M105" s="313"/>
      <c r="N105" s="313"/>
      <c r="O105" s="313"/>
    </row>
    <row r="106" spans="1:15" ht="12.75">
      <c r="A106" s="313"/>
      <c r="B106" s="313"/>
      <c r="C106" s="313"/>
      <c r="D106" s="313"/>
      <c r="E106" s="313"/>
      <c r="F106" s="313"/>
      <c r="G106" s="313"/>
      <c r="H106" s="313"/>
      <c r="I106" s="313"/>
      <c r="J106" s="313"/>
      <c r="K106" s="313"/>
      <c r="L106" s="313"/>
      <c r="M106" s="313"/>
      <c r="N106" s="313"/>
      <c r="O106" s="313"/>
    </row>
    <row r="107" spans="1:15" ht="12.75">
      <c r="A107" s="313"/>
      <c r="B107" s="313"/>
      <c r="C107" s="313"/>
      <c r="D107" s="313"/>
      <c r="E107" s="313"/>
      <c r="F107" s="313"/>
      <c r="G107" s="313"/>
      <c r="H107" s="313"/>
      <c r="I107" s="313"/>
      <c r="J107" s="313"/>
      <c r="K107" s="313"/>
      <c r="L107" s="313"/>
      <c r="M107" s="313"/>
      <c r="N107" s="313"/>
      <c r="O107" s="313"/>
    </row>
    <row r="108" spans="1:15" ht="12.75">
      <c r="A108" s="313"/>
      <c r="B108" s="313"/>
      <c r="C108" s="313"/>
      <c r="D108" s="313"/>
      <c r="E108" s="313"/>
      <c r="F108" s="313"/>
      <c r="G108" s="313"/>
      <c r="H108" s="313"/>
      <c r="I108" s="313"/>
      <c r="J108" s="313"/>
      <c r="K108" s="313"/>
      <c r="L108" s="313"/>
      <c r="M108" s="313"/>
      <c r="N108" s="313"/>
      <c r="O108" s="313"/>
    </row>
    <row r="109" spans="1:15" ht="12.75">
      <c r="A109" s="313"/>
      <c r="B109" s="313"/>
      <c r="C109" s="313"/>
      <c r="D109" s="313"/>
      <c r="E109" s="313"/>
      <c r="F109" s="313"/>
      <c r="G109" s="313"/>
      <c r="H109" s="313"/>
      <c r="I109" s="313"/>
      <c r="J109" s="313"/>
      <c r="K109" s="313"/>
      <c r="L109" s="313"/>
      <c r="M109" s="313"/>
      <c r="N109" s="313"/>
      <c r="O109" s="313"/>
    </row>
    <row r="110" spans="1:15" ht="12.75">
      <c r="A110" s="313"/>
      <c r="B110" s="313"/>
      <c r="C110" s="313"/>
      <c r="D110" s="313"/>
      <c r="E110" s="313"/>
      <c r="F110" s="313"/>
      <c r="G110" s="313"/>
      <c r="H110" s="313"/>
      <c r="I110" s="313"/>
      <c r="J110" s="313"/>
      <c r="K110" s="313"/>
      <c r="L110" s="313"/>
      <c r="M110" s="313"/>
      <c r="N110" s="313"/>
      <c r="O110" s="313"/>
    </row>
    <row r="111" spans="1:15" ht="12.75">
      <c r="A111" s="313"/>
      <c r="B111" s="313"/>
      <c r="C111" s="313"/>
      <c r="D111" s="313"/>
      <c r="E111" s="313"/>
      <c r="F111" s="313"/>
      <c r="G111" s="313"/>
      <c r="H111" s="313"/>
      <c r="I111" s="313"/>
      <c r="J111" s="313"/>
      <c r="K111" s="313"/>
      <c r="L111" s="313"/>
      <c r="M111" s="313"/>
      <c r="N111" s="313"/>
      <c r="O111" s="313"/>
    </row>
    <row r="112" spans="1:15" ht="12.75">
      <c r="A112" s="313"/>
      <c r="B112" s="313"/>
      <c r="C112" s="313"/>
      <c r="D112" s="313"/>
      <c r="E112" s="313"/>
      <c r="F112" s="313"/>
      <c r="G112" s="313"/>
      <c r="H112" s="313"/>
      <c r="I112" s="313"/>
      <c r="J112" s="313"/>
      <c r="K112" s="313"/>
      <c r="L112" s="313"/>
      <c r="M112" s="313"/>
      <c r="N112" s="313"/>
      <c r="O112" s="313"/>
    </row>
    <row r="113" spans="1:15" ht="12.75">
      <c r="A113" s="313"/>
      <c r="B113" s="313"/>
      <c r="C113" s="313"/>
      <c r="D113" s="313"/>
      <c r="E113" s="313"/>
      <c r="F113" s="313"/>
      <c r="G113" s="313"/>
      <c r="H113" s="313"/>
      <c r="I113" s="313"/>
      <c r="J113" s="313"/>
      <c r="K113" s="313"/>
      <c r="L113" s="313"/>
      <c r="M113" s="313"/>
      <c r="N113" s="313"/>
      <c r="O113" s="313"/>
    </row>
    <row r="114" spans="1:15" ht="12.75">
      <c r="A114" s="313"/>
      <c r="B114" s="313"/>
      <c r="C114" s="313"/>
      <c r="D114" s="313"/>
      <c r="E114" s="313"/>
      <c r="F114" s="313"/>
      <c r="G114" s="313"/>
      <c r="H114" s="313"/>
      <c r="I114" s="313"/>
      <c r="J114" s="313"/>
      <c r="K114" s="313"/>
      <c r="L114" s="313"/>
      <c r="M114" s="313"/>
      <c r="N114" s="313"/>
      <c r="O114" s="313"/>
    </row>
    <row r="115" spans="1:15" ht="12.75">
      <c r="A115" s="313"/>
      <c r="B115" s="313"/>
      <c r="C115" s="313"/>
      <c r="D115" s="313"/>
      <c r="E115" s="313"/>
      <c r="F115" s="313"/>
      <c r="G115" s="313"/>
      <c r="H115" s="313"/>
      <c r="I115" s="313"/>
      <c r="J115" s="313"/>
      <c r="K115" s="313"/>
      <c r="L115" s="313"/>
      <c r="M115" s="313"/>
      <c r="N115" s="313"/>
      <c r="O115" s="313"/>
    </row>
    <row r="116" spans="1:15" ht="12.75">
      <c r="A116" s="313"/>
      <c r="B116" s="313"/>
      <c r="C116" s="313"/>
      <c r="D116" s="313"/>
      <c r="E116" s="313"/>
      <c r="F116" s="313"/>
      <c r="G116" s="313"/>
      <c r="H116" s="313"/>
      <c r="I116" s="313"/>
      <c r="J116" s="313"/>
      <c r="K116" s="313"/>
      <c r="L116" s="313"/>
      <c r="M116" s="313"/>
      <c r="N116" s="313"/>
      <c r="O116" s="313"/>
    </row>
    <row r="117" spans="1:15" ht="12.75">
      <c r="A117" s="313"/>
      <c r="B117" s="313"/>
      <c r="C117" s="313"/>
      <c r="D117" s="313"/>
      <c r="E117" s="313"/>
      <c r="F117" s="313"/>
      <c r="G117" s="313"/>
      <c r="H117" s="313"/>
      <c r="I117" s="313"/>
      <c r="J117" s="313"/>
      <c r="K117" s="313"/>
      <c r="L117" s="313"/>
      <c r="M117" s="313"/>
      <c r="N117" s="313"/>
      <c r="O117" s="313"/>
    </row>
    <row r="118" spans="1:15" ht="12.75">
      <c r="A118" s="313"/>
      <c r="B118" s="313"/>
      <c r="C118" s="313"/>
      <c r="D118" s="313"/>
      <c r="E118" s="313"/>
      <c r="F118" s="313"/>
      <c r="G118" s="313"/>
      <c r="H118" s="313"/>
      <c r="I118" s="313"/>
      <c r="J118" s="313"/>
      <c r="K118" s="313"/>
      <c r="L118" s="313"/>
      <c r="M118" s="313"/>
      <c r="N118" s="313"/>
      <c r="O118" s="313"/>
    </row>
    <row r="119" spans="1:15" ht="12.75">
      <c r="A119" s="313"/>
      <c r="B119" s="313"/>
      <c r="C119" s="313"/>
      <c r="D119" s="313"/>
      <c r="E119" s="313"/>
      <c r="F119" s="313"/>
      <c r="G119" s="313"/>
      <c r="H119" s="313"/>
      <c r="I119" s="313"/>
      <c r="J119" s="313"/>
      <c r="K119" s="313"/>
      <c r="L119" s="313"/>
      <c r="M119" s="313"/>
      <c r="N119" s="313"/>
      <c r="O119" s="313"/>
    </row>
    <row r="120" spans="1:15" ht="12.75">
      <c r="A120" s="313"/>
      <c r="B120" s="313"/>
      <c r="C120" s="313"/>
      <c r="D120" s="313"/>
      <c r="E120" s="313"/>
      <c r="F120" s="313"/>
      <c r="G120" s="313"/>
      <c r="H120" s="313"/>
      <c r="I120" s="313"/>
      <c r="J120" s="313"/>
      <c r="K120" s="313"/>
      <c r="L120" s="313"/>
      <c r="M120" s="313"/>
      <c r="N120" s="313"/>
      <c r="O120" s="313"/>
    </row>
    <row r="121" spans="1:15" ht="12.75">
      <c r="A121" s="313"/>
      <c r="B121" s="313"/>
      <c r="C121" s="313"/>
      <c r="D121" s="313"/>
      <c r="E121" s="313"/>
      <c r="F121" s="313"/>
      <c r="G121" s="313"/>
      <c r="H121" s="313"/>
      <c r="I121" s="313"/>
      <c r="J121" s="313"/>
      <c r="K121" s="313"/>
      <c r="L121" s="313"/>
      <c r="M121" s="313"/>
      <c r="N121" s="313"/>
      <c r="O121" s="313"/>
    </row>
    <row r="122" spans="1:15" ht="12.75">
      <c r="A122" s="313"/>
      <c r="B122" s="313"/>
      <c r="C122" s="313"/>
      <c r="D122" s="313"/>
      <c r="E122" s="313"/>
      <c r="F122" s="313"/>
      <c r="G122" s="313"/>
      <c r="H122" s="313"/>
      <c r="I122" s="313"/>
      <c r="J122" s="313"/>
      <c r="K122" s="313"/>
      <c r="L122" s="313"/>
      <c r="M122" s="313"/>
      <c r="N122" s="313"/>
      <c r="O122" s="313"/>
    </row>
    <row r="123" spans="1:15" ht="12.75">
      <c r="A123" s="313"/>
      <c r="B123" s="313"/>
      <c r="C123" s="313"/>
      <c r="D123" s="313"/>
      <c r="E123" s="313"/>
      <c r="F123" s="313"/>
      <c r="G123" s="313"/>
      <c r="H123" s="313"/>
      <c r="I123" s="313"/>
      <c r="J123" s="313"/>
      <c r="K123" s="313"/>
      <c r="L123" s="313"/>
      <c r="M123" s="313"/>
      <c r="N123" s="313"/>
      <c r="O123" s="313"/>
    </row>
    <row r="124" spans="1:15" ht="12.75">
      <c r="A124" s="313"/>
      <c r="B124" s="313"/>
      <c r="C124" s="313"/>
      <c r="D124" s="313"/>
      <c r="E124" s="313"/>
      <c r="F124" s="313"/>
      <c r="G124" s="313"/>
      <c r="H124" s="313"/>
      <c r="I124" s="313"/>
      <c r="J124" s="313"/>
      <c r="K124" s="313"/>
      <c r="L124" s="313"/>
      <c r="M124" s="313"/>
      <c r="N124" s="313"/>
      <c r="O124" s="313"/>
    </row>
    <row r="125" spans="1:15" ht="12.75">
      <c r="A125" s="313"/>
      <c r="B125" s="313"/>
      <c r="C125" s="313"/>
      <c r="D125" s="313"/>
      <c r="E125" s="313"/>
      <c r="F125" s="313"/>
      <c r="G125" s="313"/>
      <c r="H125" s="313"/>
      <c r="I125" s="313"/>
      <c r="J125" s="313"/>
      <c r="K125" s="313"/>
      <c r="L125" s="313"/>
      <c r="M125" s="313"/>
      <c r="N125" s="313"/>
      <c r="O125" s="313"/>
    </row>
    <row r="126" spans="1:15" ht="12.75">
      <c r="A126" s="313"/>
      <c r="B126" s="313"/>
      <c r="C126" s="313"/>
      <c r="D126" s="313"/>
      <c r="E126" s="313"/>
      <c r="F126" s="313"/>
      <c r="G126" s="313"/>
      <c r="H126" s="313"/>
      <c r="I126" s="313"/>
      <c r="J126" s="313"/>
      <c r="K126" s="313"/>
      <c r="L126" s="313"/>
      <c r="M126" s="313"/>
      <c r="N126" s="313"/>
      <c r="O126" s="313"/>
    </row>
    <row r="127" spans="1:15" ht="12.75">
      <c r="A127" s="313"/>
      <c r="B127" s="313"/>
      <c r="C127" s="313"/>
      <c r="D127" s="313"/>
      <c r="E127" s="313"/>
      <c r="F127" s="313"/>
      <c r="G127" s="313"/>
      <c r="H127" s="313"/>
      <c r="I127" s="313"/>
      <c r="J127" s="313"/>
      <c r="K127" s="313"/>
      <c r="L127" s="313"/>
      <c r="M127" s="313"/>
      <c r="N127" s="313"/>
      <c r="O127" s="313"/>
    </row>
    <row r="128" spans="1:15" ht="12.75">
      <c r="A128" s="313"/>
      <c r="B128" s="313"/>
      <c r="C128" s="313"/>
      <c r="D128" s="313"/>
      <c r="E128" s="313"/>
      <c r="F128" s="313"/>
      <c r="G128" s="313"/>
      <c r="H128" s="313"/>
      <c r="I128" s="313"/>
      <c r="J128" s="313"/>
      <c r="K128" s="313"/>
      <c r="L128" s="313"/>
      <c r="M128" s="313"/>
      <c r="N128" s="313"/>
      <c r="O128" s="313"/>
    </row>
    <row r="129" spans="1:15" ht="12.75">
      <c r="A129" s="313"/>
      <c r="B129" s="313"/>
      <c r="C129" s="313"/>
      <c r="D129" s="313"/>
      <c r="E129" s="313"/>
      <c r="F129" s="313"/>
      <c r="G129" s="313"/>
      <c r="H129" s="313"/>
      <c r="I129" s="313"/>
      <c r="J129" s="313"/>
      <c r="K129" s="313"/>
      <c r="L129" s="313"/>
      <c r="M129" s="313"/>
      <c r="N129" s="313"/>
      <c r="O129" s="313"/>
    </row>
    <row r="130" spans="1:15" ht="12.75">
      <c r="A130" s="313"/>
      <c r="B130" s="313"/>
      <c r="C130" s="313"/>
      <c r="D130" s="313"/>
      <c r="E130" s="313"/>
      <c r="F130" s="313"/>
      <c r="G130" s="313"/>
      <c r="H130" s="313"/>
      <c r="I130" s="313"/>
      <c r="J130" s="313"/>
      <c r="K130" s="313"/>
      <c r="L130" s="313"/>
      <c r="M130" s="313"/>
      <c r="N130" s="313"/>
      <c r="O130" s="313"/>
    </row>
    <row r="131" spans="1:15" ht="12.75">
      <c r="A131" s="313"/>
      <c r="B131" s="313"/>
      <c r="C131" s="313"/>
      <c r="D131" s="313"/>
      <c r="E131" s="313"/>
      <c r="F131" s="313"/>
      <c r="G131" s="313"/>
      <c r="H131" s="313"/>
      <c r="I131" s="313"/>
      <c r="J131" s="313"/>
      <c r="K131" s="313"/>
      <c r="L131" s="313"/>
      <c r="M131" s="313"/>
      <c r="N131" s="313"/>
      <c r="O131" s="313"/>
    </row>
    <row r="132" spans="1:15" ht="12.75">
      <c r="A132" s="313"/>
      <c r="B132" s="313"/>
      <c r="C132" s="313"/>
      <c r="D132" s="313"/>
      <c r="E132" s="313"/>
      <c r="F132" s="313"/>
      <c r="G132" s="313"/>
      <c r="H132" s="313"/>
      <c r="I132" s="313"/>
      <c r="J132" s="313"/>
      <c r="K132" s="313"/>
      <c r="L132" s="313"/>
      <c r="M132" s="313"/>
      <c r="N132" s="313"/>
      <c r="O132" s="313"/>
    </row>
    <row r="133" spans="1:15" ht="12.75">
      <c r="A133" s="313"/>
      <c r="B133" s="313"/>
      <c r="C133" s="313"/>
      <c r="D133" s="313"/>
      <c r="E133" s="313"/>
      <c r="F133" s="313"/>
      <c r="G133" s="313"/>
      <c r="H133" s="313"/>
      <c r="I133" s="313"/>
      <c r="J133" s="313"/>
      <c r="K133" s="313"/>
      <c r="L133" s="313"/>
      <c r="M133" s="313"/>
      <c r="N133" s="313"/>
      <c r="O133" s="313"/>
    </row>
    <row r="134" spans="1:15" ht="12.75">
      <c r="A134" s="313"/>
      <c r="B134" s="313"/>
      <c r="C134" s="313"/>
      <c r="D134" s="313"/>
      <c r="E134" s="313"/>
      <c r="F134" s="313"/>
      <c r="G134" s="313"/>
      <c r="H134" s="313"/>
      <c r="I134" s="313"/>
      <c r="J134" s="313"/>
      <c r="K134" s="313"/>
      <c r="L134" s="313"/>
      <c r="M134" s="313"/>
      <c r="N134" s="313"/>
      <c r="O134" s="313"/>
    </row>
    <row r="135" spans="1:15" ht="12.75">
      <c r="A135" s="313"/>
      <c r="B135" s="313"/>
      <c r="C135" s="313"/>
      <c r="D135" s="313"/>
      <c r="E135" s="313"/>
      <c r="F135" s="313"/>
      <c r="G135" s="313"/>
      <c r="H135" s="313"/>
      <c r="I135" s="313"/>
      <c r="J135" s="313"/>
      <c r="K135" s="313"/>
      <c r="L135" s="313"/>
      <c r="M135" s="313"/>
      <c r="N135" s="313"/>
      <c r="O135" s="313"/>
    </row>
    <row r="136" spans="1:15" ht="12.75">
      <c r="A136" s="313"/>
      <c r="B136" s="313"/>
      <c r="C136" s="313"/>
      <c r="D136" s="313"/>
      <c r="E136" s="313"/>
      <c r="F136" s="313"/>
      <c r="G136" s="313"/>
      <c r="H136" s="313"/>
      <c r="I136" s="313"/>
      <c r="J136" s="313"/>
      <c r="K136" s="313"/>
      <c r="L136" s="313"/>
      <c r="M136" s="313"/>
      <c r="N136" s="313"/>
      <c r="O136" s="313"/>
    </row>
    <row r="137" spans="1:15" ht="12.75">
      <c r="A137" s="313"/>
      <c r="B137" s="313"/>
      <c r="C137" s="313"/>
      <c r="D137" s="313"/>
      <c r="E137" s="313"/>
      <c r="F137" s="313"/>
      <c r="G137" s="313"/>
      <c r="H137" s="313"/>
      <c r="I137" s="313"/>
      <c r="J137" s="313"/>
      <c r="K137" s="313"/>
      <c r="L137" s="313"/>
      <c r="M137" s="313"/>
      <c r="N137" s="313"/>
      <c r="O137" s="313"/>
    </row>
    <row r="138" spans="1:15" ht="12.75">
      <c r="A138" s="313"/>
      <c r="B138" s="313"/>
      <c r="C138" s="313"/>
      <c r="D138" s="313"/>
      <c r="E138" s="313"/>
      <c r="F138" s="313"/>
      <c r="G138" s="313"/>
      <c r="H138" s="313"/>
      <c r="I138" s="313"/>
      <c r="J138" s="313"/>
      <c r="K138" s="313"/>
      <c r="L138" s="313"/>
      <c r="M138" s="313"/>
      <c r="N138" s="313"/>
      <c r="O138" s="313"/>
    </row>
    <row r="139" spans="1:15" ht="12.75">
      <c r="A139" s="313"/>
      <c r="B139" s="313"/>
      <c r="C139" s="313"/>
      <c r="D139" s="313"/>
      <c r="E139" s="313"/>
      <c r="F139" s="313"/>
      <c r="G139" s="313"/>
      <c r="H139" s="313"/>
      <c r="I139" s="313"/>
      <c r="J139" s="313"/>
      <c r="K139" s="313"/>
      <c r="L139" s="313"/>
      <c r="M139" s="313"/>
      <c r="N139" s="313"/>
      <c r="O139" s="313"/>
    </row>
    <row r="140" spans="1:15" ht="12.75">
      <c r="A140" s="313"/>
      <c r="B140" s="313"/>
      <c r="C140" s="313"/>
      <c r="D140" s="313"/>
      <c r="E140" s="313"/>
      <c r="F140" s="313"/>
      <c r="G140" s="313"/>
      <c r="H140" s="313"/>
      <c r="I140" s="313"/>
      <c r="J140" s="313"/>
      <c r="K140" s="313"/>
      <c r="L140" s="313"/>
      <c r="M140" s="313"/>
      <c r="N140" s="313"/>
      <c r="O140" s="313"/>
    </row>
    <row r="141" spans="1:15" ht="12.75">
      <c r="A141" s="313"/>
      <c r="B141" s="313"/>
      <c r="C141" s="313"/>
      <c r="D141" s="313"/>
      <c r="E141" s="313"/>
      <c r="F141" s="313"/>
      <c r="G141" s="313"/>
      <c r="H141" s="313"/>
      <c r="I141" s="313"/>
      <c r="J141" s="313"/>
      <c r="K141" s="313"/>
      <c r="L141" s="313"/>
      <c r="M141" s="313"/>
      <c r="N141" s="313"/>
      <c r="O141" s="313"/>
    </row>
    <row r="142" spans="1:15" ht="12.75">
      <c r="A142" s="313"/>
      <c r="B142" s="313"/>
      <c r="C142" s="313"/>
      <c r="D142" s="313"/>
      <c r="E142" s="313"/>
      <c r="F142" s="313"/>
      <c r="G142" s="313"/>
      <c r="H142" s="313"/>
      <c r="I142" s="313"/>
      <c r="J142" s="313"/>
      <c r="K142" s="313"/>
      <c r="L142" s="313"/>
      <c r="M142" s="313"/>
      <c r="N142" s="313"/>
      <c r="O142" s="313"/>
    </row>
    <row r="143" spans="1:15" ht="12.75">
      <c r="A143" s="313"/>
      <c r="B143" s="313"/>
      <c r="C143" s="313"/>
      <c r="D143" s="313"/>
      <c r="E143" s="313"/>
      <c r="F143" s="313"/>
      <c r="G143" s="313"/>
      <c r="H143" s="313"/>
      <c r="I143" s="313"/>
      <c r="J143" s="313"/>
      <c r="K143" s="313"/>
      <c r="L143" s="313"/>
      <c r="M143" s="313"/>
      <c r="N143" s="313"/>
      <c r="O143" s="313"/>
    </row>
    <row r="144" spans="1:15" ht="12.75">
      <c r="A144" s="313"/>
      <c r="B144" s="313"/>
      <c r="C144" s="313"/>
      <c r="D144" s="313"/>
      <c r="E144" s="313"/>
      <c r="F144" s="313"/>
      <c r="G144" s="313"/>
      <c r="H144" s="313"/>
      <c r="I144" s="313"/>
      <c r="J144" s="313"/>
      <c r="K144" s="313"/>
      <c r="L144" s="313"/>
      <c r="M144" s="313"/>
      <c r="N144" s="313"/>
      <c r="O144" s="313"/>
    </row>
    <row r="145" spans="1:15" ht="12.75">
      <c r="A145" s="313"/>
      <c r="B145" s="313"/>
      <c r="C145" s="313"/>
      <c r="D145" s="313"/>
      <c r="E145" s="313"/>
      <c r="F145" s="313"/>
      <c r="G145" s="313"/>
      <c r="H145" s="313"/>
      <c r="I145" s="313"/>
      <c r="J145" s="313"/>
      <c r="K145" s="313"/>
      <c r="L145" s="313"/>
      <c r="M145" s="313"/>
      <c r="N145" s="313"/>
      <c r="O145" s="313"/>
    </row>
    <row r="146" spans="1:15" ht="12.75">
      <c r="A146" s="313"/>
      <c r="B146" s="313"/>
      <c r="C146" s="313"/>
      <c r="D146" s="313"/>
      <c r="E146" s="313"/>
      <c r="F146" s="313"/>
      <c r="G146" s="313"/>
      <c r="H146" s="313"/>
      <c r="I146" s="313"/>
      <c r="J146" s="313"/>
      <c r="K146" s="313"/>
      <c r="L146" s="313"/>
      <c r="M146" s="313"/>
      <c r="N146" s="313"/>
      <c r="O146" s="313"/>
    </row>
    <row r="147" spans="1:15" ht="12.75">
      <c r="A147" s="313"/>
      <c r="B147" s="313"/>
      <c r="C147" s="313"/>
      <c r="D147" s="313"/>
      <c r="E147" s="313"/>
      <c r="F147" s="313"/>
      <c r="G147" s="313"/>
      <c r="H147" s="313"/>
      <c r="I147" s="313"/>
      <c r="J147" s="313"/>
      <c r="K147" s="313"/>
      <c r="L147" s="313"/>
      <c r="M147" s="313"/>
      <c r="N147" s="313"/>
      <c r="O147" s="313"/>
    </row>
    <row r="148" spans="1:15" ht="12.75">
      <c r="A148" s="313"/>
      <c r="B148" s="313"/>
      <c r="C148" s="313"/>
      <c r="D148" s="313"/>
      <c r="E148" s="313"/>
      <c r="F148" s="313"/>
      <c r="G148" s="313"/>
      <c r="H148" s="313"/>
      <c r="I148" s="313"/>
      <c r="J148" s="313"/>
      <c r="K148" s="313"/>
      <c r="L148" s="313"/>
      <c r="M148" s="313"/>
      <c r="N148" s="313"/>
      <c r="O148" s="313"/>
    </row>
    <row r="149" spans="1:15" ht="12.75">
      <c r="A149" s="313"/>
      <c r="B149" s="313"/>
      <c r="C149" s="313"/>
      <c r="D149" s="313"/>
      <c r="E149" s="313"/>
      <c r="F149" s="313"/>
      <c r="G149" s="313"/>
      <c r="H149" s="313"/>
      <c r="I149" s="313"/>
      <c r="J149" s="313"/>
      <c r="K149" s="313"/>
      <c r="L149" s="313"/>
      <c r="M149" s="313"/>
      <c r="N149" s="313"/>
      <c r="O149" s="313"/>
    </row>
    <row r="150" spans="1:15" ht="12.75">
      <c r="A150" s="313"/>
      <c r="B150" s="313"/>
      <c r="C150" s="313"/>
      <c r="D150" s="313"/>
      <c r="E150" s="313"/>
      <c r="F150" s="313"/>
      <c r="G150" s="313"/>
      <c r="H150" s="313"/>
      <c r="I150" s="313"/>
      <c r="J150" s="313"/>
      <c r="K150" s="313"/>
      <c r="L150" s="313"/>
      <c r="M150" s="313"/>
      <c r="N150" s="313"/>
      <c r="O150" s="313"/>
    </row>
    <row r="151" spans="1:15" ht="12.75">
      <c r="A151" s="313"/>
      <c r="B151" s="313"/>
      <c r="C151" s="313"/>
      <c r="D151" s="313"/>
      <c r="E151" s="313"/>
      <c r="F151" s="313"/>
      <c r="G151" s="313"/>
      <c r="H151" s="313"/>
      <c r="I151" s="313"/>
      <c r="J151" s="313"/>
      <c r="K151" s="313"/>
      <c r="L151" s="313"/>
      <c r="M151" s="313"/>
      <c r="N151" s="313"/>
      <c r="O151" s="313"/>
    </row>
    <row r="152" spans="1:15" ht="12.75">
      <c r="A152" s="313"/>
      <c r="B152" s="313"/>
      <c r="C152" s="313"/>
      <c r="D152" s="313"/>
      <c r="E152" s="313"/>
      <c r="F152" s="313"/>
      <c r="G152" s="313"/>
      <c r="H152" s="313"/>
      <c r="I152" s="313"/>
      <c r="J152" s="313"/>
      <c r="K152" s="313"/>
      <c r="L152" s="313"/>
      <c r="M152" s="313"/>
      <c r="N152" s="313"/>
      <c r="O152" s="313"/>
    </row>
    <row r="153" spans="1:15" ht="12.75">
      <c r="A153" s="313"/>
      <c r="B153" s="313"/>
      <c r="C153" s="313"/>
      <c r="D153" s="313"/>
      <c r="E153" s="313"/>
      <c r="F153" s="313"/>
      <c r="G153" s="313"/>
      <c r="H153" s="313"/>
      <c r="I153" s="313"/>
      <c r="J153" s="313"/>
      <c r="K153" s="313"/>
      <c r="L153" s="313"/>
      <c r="M153" s="313"/>
      <c r="N153" s="313"/>
      <c r="O153" s="313"/>
    </row>
    <row r="154" spans="1:15" ht="12.75">
      <c r="A154" s="313"/>
      <c r="B154" s="313"/>
      <c r="C154" s="313"/>
      <c r="D154" s="313"/>
      <c r="E154" s="313"/>
      <c r="F154" s="313"/>
      <c r="G154" s="313"/>
      <c r="H154" s="313"/>
      <c r="I154" s="313"/>
      <c r="J154" s="313"/>
      <c r="K154" s="313"/>
      <c r="L154" s="313"/>
      <c r="M154" s="313"/>
      <c r="N154" s="313"/>
      <c r="O154" s="313"/>
    </row>
    <row r="155" spans="1:15" ht="12.75">
      <c r="A155" s="313"/>
      <c r="B155" s="313"/>
      <c r="C155" s="313"/>
      <c r="D155" s="313"/>
      <c r="E155" s="313"/>
      <c r="F155" s="313"/>
      <c r="G155" s="313"/>
      <c r="H155" s="313"/>
      <c r="I155" s="313"/>
      <c r="J155" s="313"/>
      <c r="K155" s="313"/>
      <c r="L155" s="313"/>
      <c r="M155" s="313"/>
      <c r="N155" s="313"/>
      <c r="O155" s="313"/>
    </row>
    <row r="156" spans="1:15" ht="12.75">
      <c r="A156" s="313"/>
      <c r="B156" s="313"/>
      <c r="C156" s="313"/>
      <c r="D156" s="313"/>
      <c r="E156" s="313"/>
      <c r="F156" s="313"/>
      <c r="G156" s="313"/>
      <c r="H156" s="313"/>
      <c r="I156" s="313"/>
      <c r="J156" s="313"/>
      <c r="K156" s="313"/>
      <c r="L156" s="313"/>
      <c r="M156" s="313"/>
      <c r="N156" s="313"/>
      <c r="O156" s="313"/>
    </row>
    <row r="157" spans="1:15" ht="12.75">
      <c r="A157" s="313"/>
      <c r="B157" s="313"/>
      <c r="C157" s="313"/>
      <c r="D157" s="313"/>
      <c r="E157" s="313"/>
      <c r="F157" s="313"/>
      <c r="G157" s="313"/>
      <c r="H157" s="313"/>
      <c r="I157" s="313"/>
      <c r="J157" s="313"/>
      <c r="K157" s="313"/>
      <c r="L157" s="313"/>
      <c r="M157" s="313"/>
      <c r="N157" s="313"/>
      <c r="O157" s="313"/>
    </row>
    <row r="158" spans="1:15" ht="12.75">
      <c r="A158" s="313"/>
      <c r="B158" s="313"/>
      <c r="C158" s="313"/>
      <c r="D158" s="313"/>
      <c r="E158" s="313"/>
      <c r="F158" s="313"/>
      <c r="G158" s="313"/>
      <c r="H158" s="313"/>
      <c r="I158" s="313"/>
      <c r="J158" s="313"/>
      <c r="K158" s="313"/>
      <c r="L158" s="313"/>
      <c r="M158" s="313"/>
      <c r="N158" s="313"/>
      <c r="O158" s="313"/>
    </row>
    <row r="159" spans="1:15" ht="12.75">
      <c r="A159" s="313"/>
      <c r="B159" s="313"/>
      <c r="C159" s="313"/>
      <c r="D159" s="313"/>
      <c r="E159" s="313"/>
      <c r="F159" s="313"/>
      <c r="G159" s="313"/>
      <c r="H159" s="313"/>
      <c r="I159" s="313"/>
      <c r="J159" s="313"/>
      <c r="K159" s="313"/>
      <c r="L159" s="313"/>
      <c r="M159" s="313"/>
      <c r="N159" s="313"/>
      <c r="O159" s="313"/>
    </row>
    <row r="160" spans="1:15" ht="12.75">
      <c r="A160" s="313"/>
      <c r="B160" s="313"/>
      <c r="C160" s="313"/>
      <c r="D160" s="313"/>
      <c r="E160" s="313"/>
      <c r="F160" s="313"/>
      <c r="G160" s="313"/>
      <c r="H160" s="313"/>
      <c r="I160" s="313"/>
      <c r="J160" s="313"/>
      <c r="K160" s="313"/>
      <c r="L160" s="313"/>
      <c r="M160" s="313"/>
      <c r="N160" s="313"/>
      <c r="O160" s="313"/>
    </row>
    <row r="161" spans="1:15" ht="12.75">
      <c r="A161" s="313"/>
      <c r="B161" s="313"/>
      <c r="C161" s="313"/>
      <c r="D161" s="313"/>
      <c r="E161" s="313"/>
      <c r="F161" s="313"/>
      <c r="G161" s="313"/>
      <c r="H161" s="313"/>
      <c r="I161" s="313"/>
      <c r="J161" s="313"/>
      <c r="K161" s="313"/>
      <c r="L161" s="313"/>
      <c r="M161" s="313"/>
      <c r="N161" s="313"/>
      <c r="O161" s="313"/>
    </row>
    <row r="162" spans="1:15" ht="12.75">
      <c r="A162" s="313"/>
      <c r="B162" s="313"/>
      <c r="C162" s="313"/>
      <c r="D162" s="313"/>
      <c r="E162" s="313"/>
      <c r="F162" s="313"/>
      <c r="G162" s="313"/>
      <c r="H162" s="313"/>
      <c r="I162" s="313"/>
      <c r="J162" s="313"/>
      <c r="K162" s="313"/>
      <c r="L162" s="313"/>
      <c r="M162" s="313"/>
      <c r="N162" s="313"/>
      <c r="O162" s="313"/>
    </row>
    <row r="163" spans="1:15" ht="12.75">
      <c r="A163" s="313"/>
      <c r="B163" s="313"/>
      <c r="C163" s="313"/>
      <c r="D163" s="313"/>
      <c r="E163" s="313"/>
      <c r="F163" s="313"/>
      <c r="G163" s="313"/>
      <c r="H163" s="313"/>
      <c r="I163" s="313"/>
      <c r="J163" s="313"/>
      <c r="K163" s="313"/>
      <c r="L163" s="313"/>
      <c r="M163" s="313"/>
      <c r="N163" s="313"/>
      <c r="O163" s="313"/>
    </row>
    <row r="164" spans="1:15" ht="12.75">
      <c r="A164" s="313"/>
      <c r="B164" s="313"/>
      <c r="C164" s="313"/>
      <c r="D164" s="313"/>
      <c r="E164" s="313"/>
      <c r="F164" s="313"/>
      <c r="G164" s="313"/>
      <c r="H164" s="313"/>
      <c r="I164" s="313"/>
      <c r="J164" s="313"/>
      <c r="K164" s="313"/>
      <c r="L164" s="313"/>
      <c r="M164" s="313"/>
      <c r="N164" s="313"/>
      <c r="O164" s="313"/>
    </row>
    <row r="165" spans="1:15" ht="12.75">
      <c r="A165" s="313"/>
      <c r="B165" s="313"/>
      <c r="C165" s="313"/>
      <c r="D165" s="313"/>
      <c r="E165" s="313"/>
      <c r="F165" s="313"/>
      <c r="G165" s="313"/>
      <c r="H165" s="313"/>
      <c r="I165" s="313"/>
      <c r="J165" s="313"/>
      <c r="K165" s="313"/>
      <c r="L165" s="313"/>
      <c r="M165" s="313"/>
      <c r="N165" s="313"/>
      <c r="O165" s="313"/>
    </row>
    <row r="166" spans="1:15" ht="12.75">
      <c r="A166" s="313"/>
      <c r="B166" s="313"/>
      <c r="C166" s="313"/>
      <c r="D166" s="313"/>
      <c r="E166" s="313"/>
      <c r="F166" s="313"/>
      <c r="G166" s="313"/>
      <c r="H166" s="313"/>
      <c r="I166" s="313"/>
      <c r="J166" s="313"/>
      <c r="K166" s="313"/>
      <c r="L166" s="313"/>
      <c r="M166" s="313"/>
      <c r="N166" s="313"/>
      <c r="O166" s="313"/>
    </row>
    <row r="167" spans="1:15" ht="12.75">
      <c r="A167" s="313"/>
      <c r="B167" s="313"/>
      <c r="C167" s="313"/>
      <c r="D167" s="313"/>
      <c r="E167" s="313"/>
      <c r="F167" s="313"/>
      <c r="G167" s="313"/>
      <c r="H167" s="313"/>
      <c r="I167" s="313"/>
      <c r="J167" s="313"/>
      <c r="K167" s="313"/>
      <c r="L167" s="313"/>
      <c r="M167" s="313"/>
      <c r="N167" s="313"/>
      <c r="O167" s="313"/>
    </row>
    <row r="168" spans="1:15" ht="12.75">
      <c r="A168" s="313"/>
      <c r="B168" s="313"/>
      <c r="C168" s="313"/>
      <c r="D168" s="313"/>
      <c r="E168" s="313"/>
      <c r="F168" s="313"/>
      <c r="G168" s="313"/>
      <c r="H168" s="313"/>
      <c r="I168" s="313"/>
      <c r="J168" s="313"/>
      <c r="K168" s="313"/>
      <c r="L168" s="313"/>
      <c r="M168" s="313"/>
      <c r="N168" s="313"/>
      <c r="O168" s="313"/>
    </row>
    <row r="169" spans="1:15" ht="12.75">
      <c r="A169" s="313"/>
      <c r="B169" s="313"/>
      <c r="C169" s="313"/>
      <c r="D169" s="313"/>
      <c r="E169" s="313"/>
      <c r="F169" s="313"/>
      <c r="G169" s="313"/>
      <c r="H169" s="313"/>
      <c r="I169" s="313"/>
      <c r="J169" s="313"/>
      <c r="K169" s="313"/>
      <c r="L169" s="313"/>
      <c r="M169" s="313"/>
      <c r="N169" s="313"/>
      <c r="O169" s="313"/>
    </row>
    <row r="170" spans="1:15" ht="12.75">
      <c r="A170" s="313"/>
      <c r="B170" s="313"/>
      <c r="C170" s="313"/>
      <c r="D170" s="313"/>
      <c r="E170" s="313"/>
      <c r="F170" s="313"/>
      <c r="G170" s="313"/>
      <c r="H170" s="313"/>
      <c r="I170" s="313"/>
      <c r="J170" s="313"/>
      <c r="K170" s="313"/>
      <c r="L170" s="313"/>
      <c r="M170" s="313"/>
      <c r="N170" s="313"/>
      <c r="O170" s="313"/>
    </row>
    <row r="171" spans="1:15" ht="12.75">
      <c r="A171" s="313"/>
      <c r="B171" s="313"/>
      <c r="C171" s="313"/>
      <c r="D171" s="313"/>
      <c r="E171" s="313"/>
      <c r="F171" s="313"/>
      <c r="G171" s="313"/>
      <c r="H171" s="313"/>
      <c r="I171" s="313"/>
      <c r="J171" s="313"/>
      <c r="K171" s="313"/>
      <c r="L171" s="313"/>
      <c r="M171" s="313"/>
      <c r="N171" s="313"/>
      <c r="O171" s="313"/>
    </row>
    <row r="172" spans="1:15" ht="12.75">
      <c r="A172" s="313"/>
      <c r="B172" s="313"/>
      <c r="C172" s="313"/>
      <c r="D172" s="313"/>
      <c r="E172" s="313"/>
      <c r="F172" s="313"/>
      <c r="G172" s="313"/>
      <c r="H172" s="313"/>
      <c r="I172" s="313"/>
      <c r="J172" s="313"/>
      <c r="K172" s="313"/>
      <c r="L172" s="313"/>
      <c r="M172" s="313"/>
      <c r="N172" s="313"/>
      <c r="O172" s="313"/>
    </row>
    <row r="173" spans="1:15" ht="12.75">
      <c r="A173" s="313"/>
      <c r="B173" s="313"/>
      <c r="C173" s="313"/>
      <c r="D173" s="313"/>
      <c r="E173" s="313"/>
      <c r="F173" s="313"/>
      <c r="G173" s="313"/>
      <c r="H173" s="313"/>
      <c r="I173" s="313"/>
      <c r="J173" s="313"/>
      <c r="K173" s="313"/>
      <c r="L173" s="313"/>
      <c r="M173" s="313"/>
      <c r="N173" s="313"/>
      <c r="O173" s="313"/>
    </row>
    <row r="174" spans="1:15" ht="12.75">
      <c r="A174" s="313"/>
      <c r="B174" s="313"/>
      <c r="C174" s="313"/>
      <c r="D174" s="313"/>
      <c r="E174" s="313"/>
      <c r="F174" s="313"/>
      <c r="G174" s="313"/>
      <c r="H174" s="313"/>
      <c r="I174" s="313"/>
      <c r="J174" s="313"/>
      <c r="K174" s="313"/>
      <c r="L174" s="313"/>
      <c r="M174" s="313"/>
      <c r="N174" s="313"/>
      <c r="O174" s="313"/>
    </row>
    <row r="175" spans="1:15" ht="12.75">
      <c r="A175" s="313"/>
      <c r="B175" s="313"/>
      <c r="C175" s="313"/>
      <c r="D175" s="313"/>
      <c r="E175" s="313"/>
      <c r="F175" s="313"/>
      <c r="G175" s="313"/>
      <c r="H175" s="313"/>
      <c r="I175" s="313"/>
      <c r="J175" s="313"/>
      <c r="K175" s="313"/>
      <c r="L175" s="313"/>
      <c r="M175" s="313"/>
      <c r="N175" s="313"/>
      <c r="O175" s="313"/>
    </row>
    <row r="176" spans="1:15" ht="12.75">
      <c r="A176" s="313"/>
      <c r="B176" s="313"/>
      <c r="C176" s="313"/>
      <c r="D176" s="313"/>
      <c r="E176" s="313"/>
      <c r="F176" s="313"/>
      <c r="G176" s="313"/>
      <c r="H176" s="313"/>
      <c r="I176" s="313"/>
      <c r="J176" s="313"/>
      <c r="K176" s="313"/>
      <c r="L176" s="313"/>
      <c r="M176" s="313"/>
      <c r="N176" s="313"/>
      <c r="O176" s="313"/>
    </row>
    <row r="177" spans="1:15" ht="12.75">
      <c r="A177" s="313"/>
      <c r="B177" s="313"/>
      <c r="C177" s="313"/>
      <c r="D177" s="313"/>
      <c r="E177" s="313"/>
      <c r="F177" s="313"/>
      <c r="G177" s="313"/>
      <c r="H177" s="313"/>
      <c r="I177" s="313"/>
      <c r="J177" s="313"/>
      <c r="K177" s="313"/>
      <c r="L177" s="313"/>
      <c r="M177" s="313"/>
      <c r="N177" s="313"/>
      <c r="O177" s="313"/>
    </row>
    <row r="178" spans="1:15" ht="12.75">
      <c r="A178" s="313"/>
      <c r="B178" s="313"/>
      <c r="C178" s="313"/>
      <c r="D178" s="313"/>
      <c r="E178" s="313"/>
      <c r="F178" s="313"/>
      <c r="G178" s="313"/>
      <c r="H178" s="313"/>
      <c r="I178" s="313"/>
      <c r="J178" s="313"/>
      <c r="K178" s="313"/>
      <c r="L178" s="313"/>
      <c r="M178" s="313"/>
      <c r="N178" s="313"/>
      <c r="O178" s="313"/>
    </row>
    <row r="179" spans="1:15" ht="12.75">
      <c r="A179" s="313"/>
      <c r="B179" s="313"/>
      <c r="C179" s="313"/>
      <c r="D179" s="313"/>
      <c r="E179" s="313"/>
      <c r="F179" s="313"/>
      <c r="G179" s="313"/>
      <c r="H179" s="313"/>
      <c r="I179" s="313"/>
      <c r="J179" s="313"/>
      <c r="K179" s="313"/>
      <c r="L179" s="313"/>
      <c r="M179" s="313"/>
      <c r="N179" s="313"/>
      <c r="O179" s="313"/>
    </row>
    <row r="180" spans="1:15" ht="12.75">
      <c r="A180" s="313"/>
      <c r="B180" s="313"/>
      <c r="C180" s="313"/>
      <c r="D180" s="313"/>
      <c r="E180" s="313"/>
      <c r="F180" s="313"/>
      <c r="G180" s="313"/>
      <c r="H180" s="313"/>
      <c r="I180" s="313"/>
      <c r="J180" s="313"/>
      <c r="K180" s="313"/>
      <c r="L180" s="313"/>
      <c r="M180" s="313"/>
      <c r="N180" s="313"/>
      <c r="O180" s="313"/>
    </row>
    <row r="181" spans="1:15" ht="12.75">
      <c r="A181" s="313"/>
      <c r="B181" s="313"/>
      <c r="C181" s="313"/>
      <c r="D181" s="313"/>
      <c r="E181" s="313"/>
      <c r="F181" s="313"/>
      <c r="G181" s="313"/>
      <c r="H181" s="313"/>
      <c r="I181" s="313"/>
      <c r="J181" s="313"/>
      <c r="K181" s="313"/>
      <c r="L181" s="313"/>
      <c r="M181" s="313"/>
      <c r="N181" s="313"/>
      <c r="O181" s="313"/>
    </row>
    <row r="182" spans="1:15" ht="12.75">
      <c r="A182" s="313"/>
      <c r="B182" s="313"/>
      <c r="C182" s="313"/>
      <c r="D182" s="313"/>
      <c r="E182" s="313"/>
      <c r="F182" s="313"/>
      <c r="G182" s="313"/>
      <c r="H182" s="313"/>
      <c r="I182" s="313"/>
      <c r="J182" s="313"/>
      <c r="K182" s="313"/>
      <c r="L182" s="313"/>
      <c r="M182" s="313"/>
      <c r="N182" s="313"/>
      <c r="O182" s="313"/>
    </row>
    <row r="183" spans="1:15" ht="12.75">
      <c r="A183" s="313"/>
      <c r="B183" s="313"/>
      <c r="C183" s="313"/>
      <c r="D183" s="313"/>
      <c r="E183" s="313"/>
      <c r="F183" s="313"/>
      <c r="G183" s="313"/>
      <c r="H183" s="313"/>
      <c r="I183" s="313"/>
      <c r="J183" s="313"/>
      <c r="K183" s="313"/>
      <c r="L183" s="313"/>
      <c r="M183" s="313"/>
      <c r="N183" s="313"/>
      <c r="O183" s="313"/>
    </row>
    <row r="184" spans="1:15" ht="12.75">
      <c r="A184" s="313"/>
      <c r="B184" s="313"/>
      <c r="C184" s="313"/>
      <c r="D184" s="313"/>
      <c r="E184" s="313"/>
      <c r="F184" s="313"/>
      <c r="G184" s="313"/>
      <c r="H184" s="313"/>
      <c r="I184" s="313"/>
      <c r="J184" s="313"/>
      <c r="K184" s="313"/>
      <c r="L184" s="313"/>
      <c r="M184" s="313"/>
      <c r="N184" s="313"/>
      <c r="O184" s="313"/>
    </row>
    <row r="185" spans="1:15" ht="12.75">
      <c r="A185" s="313"/>
      <c r="B185" s="313"/>
      <c r="C185" s="313"/>
      <c r="D185" s="313"/>
      <c r="E185" s="313"/>
      <c r="F185" s="313"/>
      <c r="G185" s="313"/>
      <c r="H185" s="313"/>
      <c r="I185" s="313"/>
      <c r="J185" s="313"/>
      <c r="K185" s="313"/>
      <c r="L185" s="313"/>
      <c r="M185" s="313"/>
      <c r="N185" s="313"/>
      <c r="O185" s="313"/>
    </row>
    <row r="186" spans="1:15" ht="12.75">
      <c r="A186" s="313"/>
      <c r="B186" s="313"/>
      <c r="C186" s="313"/>
      <c r="D186" s="313"/>
      <c r="E186" s="313"/>
      <c r="F186" s="313"/>
      <c r="G186" s="313"/>
      <c r="H186" s="313"/>
      <c r="I186" s="313"/>
      <c r="J186" s="313"/>
      <c r="K186" s="313"/>
      <c r="L186" s="313"/>
      <c r="M186" s="313"/>
      <c r="N186" s="313"/>
      <c r="O186" s="313"/>
    </row>
    <row r="187" spans="1:15" ht="12.75">
      <c r="A187" s="313"/>
      <c r="B187" s="313"/>
      <c r="C187" s="313"/>
      <c r="D187" s="313"/>
      <c r="E187" s="313"/>
      <c r="F187" s="313"/>
      <c r="G187" s="313"/>
      <c r="H187" s="313"/>
      <c r="I187" s="313"/>
      <c r="J187" s="313"/>
      <c r="K187" s="313"/>
      <c r="L187" s="313"/>
      <c r="M187" s="313"/>
      <c r="N187" s="313"/>
      <c r="O187" s="313"/>
    </row>
    <row r="188" spans="1:15" ht="12.75">
      <c r="A188" s="313"/>
      <c r="B188" s="313"/>
      <c r="C188" s="313"/>
      <c r="D188" s="313"/>
      <c r="E188" s="313"/>
      <c r="F188" s="313"/>
      <c r="G188" s="313"/>
      <c r="H188" s="313"/>
      <c r="I188" s="313"/>
      <c r="J188" s="313"/>
      <c r="K188" s="313"/>
      <c r="L188" s="313"/>
      <c r="M188" s="313"/>
      <c r="N188" s="313"/>
      <c r="O188" s="313"/>
    </row>
    <row r="189" spans="1:15" ht="12.75">
      <c r="A189" s="313"/>
      <c r="B189" s="313"/>
      <c r="C189" s="313"/>
      <c r="D189" s="313"/>
      <c r="E189" s="313"/>
      <c r="F189" s="313"/>
      <c r="G189" s="313"/>
      <c r="H189" s="313"/>
      <c r="I189" s="313"/>
      <c r="J189" s="313"/>
      <c r="K189" s="313"/>
      <c r="L189" s="313"/>
      <c r="M189" s="313"/>
      <c r="N189" s="313"/>
      <c r="O189" s="313"/>
    </row>
    <row r="190" spans="1:15" ht="12.75">
      <c r="A190" s="313"/>
      <c r="B190" s="313"/>
      <c r="C190" s="313"/>
      <c r="D190" s="313"/>
      <c r="E190" s="313"/>
      <c r="F190" s="313"/>
      <c r="G190" s="313"/>
      <c r="H190" s="313"/>
      <c r="I190" s="313"/>
      <c r="J190" s="313"/>
      <c r="K190" s="313"/>
      <c r="L190" s="313"/>
      <c r="M190" s="313"/>
      <c r="N190" s="313"/>
      <c r="O190" s="313"/>
    </row>
    <row r="191" spans="1:15" ht="12.75">
      <c r="A191" s="313"/>
      <c r="B191" s="313"/>
      <c r="C191" s="313"/>
      <c r="D191" s="313"/>
      <c r="E191" s="313"/>
      <c r="F191" s="313"/>
      <c r="G191" s="313"/>
      <c r="H191" s="313"/>
      <c r="I191" s="313"/>
      <c r="J191" s="313"/>
      <c r="K191" s="313"/>
      <c r="L191" s="313"/>
      <c r="M191" s="313"/>
      <c r="N191" s="313"/>
      <c r="O191" s="313"/>
    </row>
    <row r="192" spans="1:15" ht="12.75">
      <c r="A192" s="313"/>
      <c r="B192" s="313"/>
      <c r="C192" s="313"/>
      <c r="D192" s="313"/>
      <c r="E192" s="313"/>
      <c r="F192" s="313"/>
      <c r="G192" s="313"/>
      <c r="H192" s="313"/>
      <c r="I192" s="313"/>
      <c r="J192" s="313"/>
      <c r="K192" s="313"/>
      <c r="L192" s="313"/>
      <c r="M192" s="313"/>
      <c r="N192" s="313"/>
      <c r="O192" s="313"/>
    </row>
    <row r="193" spans="1:15" ht="12.75">
      <c r="A193" s="313"/>
      <c r="B193" s="313"/>
      <c r="C193" s="313"/>
      <c r="D193" s="313"/>
      <c r="E193" s="313"/>
      <c r="F193" s="313"/>
      <c r="G193" s="313"/>
      <c r="H193" s="313"/>
      <c r="I193" s="313"/>
      <c r="J193" s="313"/>
      <c r="K193" s="313"/>
      <c r="L193" s="313"/>
      <c r="M193" s="313"/>
      <c r="N193" s="313"/>
      <c r="O193" s="313"/>
    </row>
    <row r="194" spans="1:15" ht="12.75">
      <c r="A194" s="313"/>
      <c r="B194" s="313"/>
      <c r="C194" s="313"/>
      <c r="D194" s="313"/>
      <c r="E194" s="313"/>
      <c r="F194" s="313"/>
      <c r="G194" s="313"/>
      <c r="H194" s="313"/>
      <c r="I194" s="313"/>
      <c r="J194" s="313"/>
      <c r="K194" s="313"/>
      <c r="L194" s="313"/>
      <c r="M194" s="313"/>
      <c r="N194" s="313"/>
      <c r="O194" s="313"/>
    </row>
    <row r="195" spans="1:15" ht="12.75">
      <c r="A195" s="313"/>
      <c r="B195" s="313"/>
      <c r="C195" s="313"/>
      <c r="D195" s="313"/>
      <c r="E195" s="313"/>
      <c r="F195" s="313"/>
      <c r="G195" s="313"/>
      <c r="H195" s="313"/>
      <c r="I195" s="313"/>
      <c r="J195" s="313"/>
      <c r="K195" s="313"/>
      <c r="L195" s="313"/>
      <c r="M195" s="313"/>
      <c r="N195" s="313"/>
      <c r="O195" s="313"/>
    </row>
    <row r="196" spans="1:15" ht="12.75">
      <c r="A196" s="313"/>
      <c r="B196" s="313"/>
      <c r="C196" s="313"/>
      <c r="D196" s="313"/>
      <c r="E196" s="313"/>
      <c r="F196" s="313"/>
      <c r="G196" s="313"/>
      <c r="H196" s="313"/>
      <c r="I196" s="313"/>
      <c r="J196" s="313"/>
      <c r="K196" s="313"/>
      <c r="L196" s="313"/>
      <c r="M196" s="313"/>
      <c r="N196" s="313"/>
      <c r="O196" s="313"/>
    </row>
    <row r="197" spans="1:15" ht="12.75">
      <c r="A197" s="313"/>
      <c r="B197" s="313"/>
      <c r="C197" s="313"/>
      <c r="D197" s="313"/>
      <c r="E197" s="313"/>
      <c r="F197" s="313"/>
      <c r="G197" s="313"/>
      <c r="H197" s="313"/>
      <c r="I197" s="313"/>
      <c r="J197" s="313"/>
      <c r="K197" s="313"/>
      <c r="L197" s="313"/>
      <c r="M197" s="313"/>
      <c r="N197" s="313"/>
      <c r="O197" s="313"/>
    </row>
    <row r="198" spans="1:15" ht="12.75">
      <c r="A198" s="313"/>
      <c r="B198" s="313"/>
      <c r="C198" s="313"/>
      <c r="D198" s="313"/>
      <c r="E198" s="313"/>
      <c r="F198" s="313"/>
      <c r="G198" s="313"/>
      <c r="H198" s="313"/>
      <c r="I198" s="313"/>
      <c r="J198" s="313"/>
      <c r="K198" s="313"/>
      <c r="L198" s="313"/>
      <c r="M198" s="313"/>
      <c r="N198" s="313"/>
      <c r="O198" s="313"/>
    </row>
    <row r="199" spans="1:15" ht="12.75">
      <c r="A199" s="313"/>
      <c r="B199" s="313"/>
      <c r="C199" s="313"/>
      <c r="D199" s="313"/>
      <c r="E199" s="313"/>
      <c r="F199" s="313"/>
      <c r="G199" s="313"/>
      <c r="H199" s="313"/>
      <c r="I199" s="313"/>
      <c r="J199" s="313"/>
      <c r="K199" s="313"/>
      <c r="L199" s="313"/>
      <c r="M199" s="313"/>
      <c r="N199" s="313"/>
      <c r="O199" s="313"/>
    </row>
    <row r="200" spans="1:15" ht="12.75">
      <c r="A200" s="313"/>
      <c r="B200" s="313"/>
      <c r="C200" s="313"/>
      <c r="D200" s="313"/>
      <c r="E200" s="313"/>
      <c r="F200" s="313"/>
      <c r="G200" s="313"/>
      <c r="H200" s="313"/>
      <c r="I200" s="313"/>
      <c r="J200" s="313"/>
      <c r="K200" s="313"/>
      <c r="L200" s="313"/>
      <c r="M200" s="313"/>
      <c r="N200" s="313"/>
      <c r="O200" s="313"/>
    </row>
    <row r="201" spans="1:15" ht="12.75">
      <c r="A201" s="313"/>
      <c r="B201" s="313"/>
      <c r="C201" s="313"/>
      <c r="D201" s="313"/>
      <c r="E201" s="313"/>
      <c r="F201" s="313"/>
      <c r="G201" s="313"/>
      <c r="H201" s="313"/>
      <c r="I201" s="313"/>
      <c r="J201" s="313"/>
      <c r="K201" s="313"/>
      <c r="L201" s="313"/>
      <c r="M201" s="313"/>
      <c r="N201" s="313"/>
      <c r="O201" s="313"/>
    </row>
    <row r="202" spans="1:15" ht="12.75">
      <c r="A202" s="313"/>
      <c r="B202" s="313"/>
      <c r="C202" s="313"/>
      <c r="D202" s="313"/>
      <c r="E202" s="313"/>
      <c r="F202" s="313"/>
      <c r="G202" s="313"/>
      <c r="H202" s="313"/>
      <c r="I202" s="313"/>
      <c r="J202" s="313"/>
      <c r="K202" s="313"/>
      <c r="L202" s="313"/>
      <c r="M202" s="313"/>
      <c r="N202" s="313"/>
      <c r="O202" s="313"/>
    </row>
    <row r="203" spans="1:15" ht="12.75">
      <c r="A203" s="313"/>
      <c r="B203" s="313"/>
      <c r="C203" s="313"/>
      <c r="D203" s="313"/>
      <c r="E203" s="313"/>
      <c r="F203" s="313"/>
      <c r="G203" s="313"/>
      <c r="H203" s="313"/>
      <c r="I203" s="313"/>
      <c r="J203" s="313"/>
      <c r="K203" s="313"/>
      <c r="L203" s="313"/>
      <c r="M203" s="313"/>
      <c r="N203" s="313"/>
      <c r="O203" s="313"/>
    </row>
    <row r="204" spans="1:15" ht="12.75">
      <c r="A204" s="313"/>
      <c r="B204" s="313"/>
      <c r="C204" s="313"/>
      <c r="D204" s="313"/>
      <c r="E204" s="313"/>
      <c r="F204" s="313"/>
      <c r="G204" s="313"/>
      <c r="H204" s="313"/>
      <c r="I204" s="313"/>
      <c r="J204" s="313"/>
      <c r="K204" s="313"/>
      <c r="L204" s="313"/>
      <c r="M204" s="313"/>
      <c r="N204" s="313"/>
      <c r="O204" s="313"/>
    </row>
    <row r="205" spans="1:15" ht="12.75">
      <c r="A205" s="313"/>
      <c r="B205" s="313"/>
      <c r="C205" s="313"/>
      <c r="D205" s="313"/>
      <c r="E205" s="313"/>
      <c r="F205" s="313"/>
      <c r="G205" s="313"/>
      <c r="H205" s="313"/>
      <c r="I205" s="313"/>
      <c r="J205" s="313"/>
      <c r="K205" s="313"/>
      <c r="L205" s="313"/>
      <c r="M205" s="313"/>
      <c r="N205" s="313"/>
      <c r="O205" s="313"/>
    </row>
    <row r="206" spans="1:15" ht="12.75">
      <c r="A206" s="313"/>
      <c r="B206" s="313"/>
      <c r="C206" s="313"/>
      <c r="D206" s="313"/>
      <c r="E206" s="313"/>
      <c r="F206" s="313"/>
      <c r="G206" s="313"/>
      <c r="H206" s="313"/>
      <c r="I206" s="313"/>
      <c r="J206" s="313"/>
      <c r="K206" s="313"/>
      <c r="L206" s="313"/>
      <c r="M206" s="313"/>
      <c r="N206" s="313"/>
      <c r="O206" s="313"/>
    </row>
    <row r="207" spans="1:15" ht="12.75">
      <c r="A207" s="313"/>
      <c r="B207" s="313"/>
      <c r="C207" s="313"/>
      <c r="D207" s="313"/>
      <c r="E207" s="313"/>
      <c r="F207" s="313"/>
      <c r="G207" s="313"/>
      <c r="H207" s="313"/>
      <c r="I207" s="313"/>
      <c r="J207" s="313"/>
      <c r="K207" s="313"/>
      <c r="L207" s="313"/>
      <c r="M207" s="313"/>
      <c r="N207" s="313"/>
      <c r="O207" s="313"/>
    </row>
    <row r="208" spans="1:15" ht="12.75">
      <c r="A208" s="313"/>
      <c r="B208" s="313"/>
      <c r="C208" s="313"/>
      <c r="D208" s="313"/>
      <c r="E208" s="313"/>
      <c r="F208" s="313"/>
      <c r="G208" s="313"/>
      <c r="H208" s="313"/>
      <c r="I208" s="313"/>
      <c r="J208" s="313"/>
      <c r="K208" s="313"/>
      <c r="L208" s="313"/>
      <c r="M208" s="313"/>
      <c r="N208" s="313"/>
      <c r="O208" s="313"/>
    </row>
    <row r="209" spans="1:15" ht="12.75">
      <c r="A209" s="313"/>
      <c r="B209" s="313"/>
      <c r="C209" s="313"/>
      <c r="D209" s="313"/>
      <c r="E209" s="313"/>
      <c r="F209" s="313"/>
      <c r="G209" s="313"/>
      <c r="H209" s="313"/>
      <c r="I209" s="313"/>
      <c r="J209" s="313"/>
      <c r="K209" s="313"/>
      <c r="L209" s="313"/>
      <c r="M209" s="313"/>
      <c r="N209" s="313"/>
      <c r="O209" s="313"/>
    </row>
    <row r="210" spans="1:15" ht="12.75">
      <c r="A210" s="313"/>
      <c r="B210" s="313"/>
      <c r="C210" s="313"/>
      <c r="D210" s="313"/>
      <c r="E210" s="313"/>
      <c r="F210" s="313"/>
      <c r="G210" s="313"/>
      <c r="H210" s="313"/>
      <c r="I210" s="313"/>
      <c r="J210" s="313"/>
      <c r="K210" s="313"/>
      <c r="L210" s="313"/>
      <c r="M210" s="313"/>
      <c r="N210" s="313"/>
      <c r="O210" s="313"/>
    </row>
    <row r="211" spans="1:15" ht="12.75">
      <c r="A211" s="313"/>
      <c r="B211" s="313"/>
      <c r="C211" s="313"/>
      <c r="D211" s="313"/>
      <c r="E211" s="313"/>
      <c r="F211" s="313"/>
      <c r="G211" s="313"/>
      <c r="H211" s="313"/>
      <c r="I211" s="313"/>
      <c r="J211" s="313"/>
      <c r="K211" s="313"/>
      <c r="L211" s="313"/>
      <c r="M211" s="313"/>
      <c r="N211" s="313"/>
      <c r="O211" s="313"/>
    </row>
    <row r="212" spans="1:15" ht="12.75">
      <c r="A212" s="313"/>
      <c r="B212" s="313"/>
      <c r="C212" s="313"/>
      <c r="D212" s="313"/>
      <c r="E212" s="313"/>
      <c r="F212" s="313"/>
      <c r="G212" s="313"/>
      <c r="H212" s="313"/>
      <c r="I212" s="313"/>
      <c r="J212" s="313"/>
      <c r="K212" s="313"/>
      <c r="L212" s="313"/>
      <c r="M212" s="313"/>
      <c r="N212" s="313"/>
      <c r="O212" s="313"/>
    </row>
    <row r="213" spans="1:15" ht="12.75">
      <c r="A213" s="313"/>
      <c r="B213" s="313"/>
      <c r="C213" s="313"/>
      <c r="D213" s="313"/>
      <c r="E213" s="313"/>
      <c r="F213" s="313"/>
      <c r="G213" s="313"/>
      <c r="H213" s="313"/>
      <c r="I213" s="313"/>
      <c r="J213" s="313"/>
      <c r="K213" s="313"/>
      <c r="L213" s="313"/>
      <c r="M213" s="313"/>
      <c r="N213" s="313"/>
      <c r="O213" s="313"/>
    </row>
    <row r="214" spans="1:15" ht="12.75">
      <c r="A214" s="313"/>
      <c r="B214" s="313"/>
      <c r="C214" s="313"/>
      <c r="D214" s="313"/>
      <c r="E214" s="313"/>
      <c r="F214" s="313"/>
      <c r="G214" s="313"/>
      <c r="H214" s="313"/>
      <c r="I214" s="313"/>
      <c r="J214" s="313"/>
      <c r="K214" s="313"/>
      <c r="L214" s="313"/>
      <c r="M214" s="313"/>
      <c r="N214" s="313"/>
      <c r="O214" s="313"/>
    </row>
    <row r="215" spans="1:15" ht="12.75">
      <c r="A215" s="313"/>
      <c r="B215" s="313"/>
      <c r="C215" s="313"/>
      <c r="D215" s="313"/>
      <c r="E215" s="313"/>
      <c r="F215" s="313"/>
      <c r="G215" s="313"/>
      <c r="H215" s="313"/>
      <c r="I215" s="313"/>
      <c r="J215" s="313"/>
      <c r="K215" s="313"/>
      <c r="L215" s="313"/>
      <c r="M215" s="313"/>
      <c r="N215" s="313"/>
      <c r="O215" s="313"/>
    </row>
    <row r="216" spans="1:15" ht="12.75">
      <c r="A216" s="313"/>
      <c r="B216" s="313"/>
      <c r="C216" s="313"/>
      <c r="D216" s="313"/>
      <c r="E216" s="313"/>
      <c r="F216" s="313"/>
      <c r="G216" s="313"/>
      <c r="H216" s="313"/>
      <c r="I216" s="313"/>
      <c r="J216" s="313"/>
      <c r="K216" s="313"/>
      <c r="L216" s="313"/>
      <c r="M216" s="313"/>
      <c r="N216" s="313"/>
      <c r="O216" s="313"/>
    </row>
    <row r="217" spans="1:15" ht="12.75">
      <c r="A217" s="313"/>
      <c r="B217" s="313"/>
      <c r="C217" s="313"/>
      <c r="D217" s="313"/>
      <c r="E217" s="313"/>
      <c r="F217" s="313"/>
      <c r="G217" s="313"/>
      <c r="H217" s="313"/>
      <c r="I217" s="313"/>
      <c r="J217" s="313"/>
      <c r="K217" s="313"/>
      <c r="L217" s="313"/>
      <c r="M217" s="313"/>
      <c r="N217" s="313"/>
      <c r="O217" s="313"/>
    </row>
    <row r="218" spans="1:15" ht="12.75">
      <c r="A218" s="313"/>
      <c r="B218" s="313"/>
      <c r="C218" s="313"/>
      <c r="D218" s="313"/>
      <c r="E218" s="313"/>
      <c r="F218" s="313"/>
      <c r="G218" s="313"/>
      <c r="H218" s="313"/>
      <c r="I218" s="313"/>
      <c r="J218" s="313"/>
      <c r="K218" s="313"/>
      <c r="L218" s="313"/>
      <c r="M218" s="313"/>
      <c r="N218" s="313"/>
      <c r="O218" s="313"/>
    </row>
    <row r="219" spans="1:15" ht="12.75">
      <c r="A219" s="313"/>
      <c r="B219" s="313"/>
      <c r="C219" s="313"/>
      <c r="D219" s="313"/>
      <c r="E219" s="313"/>
      <c r="F219" s="313"/>
      <c r="G219" s="313"/>
      <c r="H219" s="313"/>
      <c r="I219" s="313"/>
      <c r="J219" s="313"/>
      <c r="K219" s="313"/>
      <c r="L219" s="313"/>
      <c r="M219" s="313"/>
      <c r="N219" s="313"/>
      <c r="O219" s="313"/>
    </row>
    <row r="220" spans="1:15" ht="12.75">
      <c r="A220" s="313"/>
      <c r="B220" s="313"/>
      <c r="C220" s="313"/>
      <c r="D220" s="313"/>
      <c r="E220" s="313"/>
      <c r="F220" s="313"/>
      <c r="G220" s="313"/>
      <c r="H220" s="313"/>
      <c r="I220" s="313"/>
      <c r="J220" s="313"/>
      <c r="K220" s="313"/>
      <c r="L220" s="313"/>
      <c r="M220" s="313"/>
      <c r="N220" s="313"/>
      <c r="O220" s="313"/>
    </row>
    <row r="221" spans="1:15" ht="12.75">
      <c r="A221" s="313"/>
      <c r="B221" s="313"/>
      <c r="C221" s="313"/>
      <c r="D221" s="313"/>
      <c r="E221" s="313"/>
      <c r="F221" s="313"/>
      <c r="G221" s="313"/>
      <c r="H221" s="313"/>
      <c r="I221" s="313"/>
      <c r="J221" s="313"/>
      <c r="K221" s="313"/>
      <c r="L221" s="313"/>
      <c r="M221" s="313"/>
      <c r="N221" s="313"/>
      <c r="O221" s="313"/>
    </row>
    <row r="222" spans="1:15" ht="12.75">
      <c r="A222" s="313"/>
      <c r="B222" s="313"/>
      <c r="C222" s="313"/>
      <c r="D222" s="313"/>
      <c r="E222" s="313"/>
      <c r="F222" s="313"/>
      <c r="G222" s="313"/>
      <c r="H222" s="313"/>
      <c r="I222" s="313"/>
      <c r="J222" s="313"/>
      <c r="K222" s="313"/>
      <c r="L222" s="313"/>
      <c r="M222" s="313"/>
      <c r="N222" s="313"/>
      <c r="O222" s="313"/>
    </row>
    <row r="223" spans="1:15" ht="12.75">
      <c r="A223" s="313"/>
      <c r="B223" s="313"/>
      <c r="C223" s="313"/>
      <c r="D223" s="313"/>
      <c r="E223" s="313"/>
      <c r="F223" s="313"/>
      <c r="G223" s="313"/>
      <c r="H223" s="313"/>
      <c r="I223" s="313"/>
      <c r="J223" s="313"/>
      <c r="K223" s="313"/>
      <c r="L223" s="313"/>
      <c r="M223" s="313"/>
      <c r="N223" s="313"/>
      <c r="O223" s="313"/>
    </row>
    <row r="224" spans="1:15" ht="12.75">
      <c r="A224" s="313"/>
      <c r="B224" s="313"/>
      <c r="C224" s="313"/>
      <c r="D224" s="313"/>
      <c r="E224" s="313"/>
      <c r="F224" s="313"/>
      <c r="G224" s="313"/>
      <c r="H224" s="313"/>
      <c r="I224" s="313"/>
      <c r="J224" s="313"/>
      <c r="K224" s="313"/>
      <c r="L224" s="313"/>
      <c r="M224" s="313"/>
      <c r="N224" s="313"/>
      <c r="O224" s="313"/>
    </row>
    <row r="225" spans="1:15" ht="12.75">
      <c r="A225" s="313"/>
      <c r="B225" s="313"/>
      <c r="C225" s="313"/>
      <c r="D225" s="313"/>
      <c r="E225" s="313"/>
      <c r="F225" s="313"/>
      <c r="G225" s="313"/>
      <c r="H225" s="313"/>
      <c r="I225" s="313"/>
      <c r="J225" s="313"/>
      <c r="K225" s="313"/>
      <c r="L225" s="313"/>
      <c r="M225" s="313"/>
      <c r="N225" s="313"/>
      <c r="O225" s="313"/>
    </row>
    <row r="226" spans="1:15" ht="12.75">
      <c r="A226" s="313"/>
      <c r="B226" s="313"/>
      <c r="C226" s="313"/>
      <c r="D226" s="313"/>
      <c r="E226" s="313"/>
      <c r="F226" s="313"/>
      <c r="G226" s="313"/>
      <c r="H226" s="313"/>
      <c r="I226" s="313"/>
      <c r="J226" s="313"/>
      <c r="K226" s="313"/>
      <c r="L226" s="313"/>
      <c r="M226" s="313"/>
      <c r="N226" s="313"/>
      <c r="O226" s="313"/>
    </row>
    <row r="227" spans="1:15" ht="12.75">
      <c r="A227" s="313"/>
      <c r="B227" s="313"/>
      <c r="C227" s="313"/>
      <c r="D227" s="313"/>
      <c r="E227" s="313"/>
      <c r="F227" s="313"/>
      <c r="G227" s="313"/>
      <c r="H227" s="313"/>
      <c r="I227" s="313"/>
      <c r="J227" s="313"/>
      <c r="K227" s="313"/>
      <c r="L227" s="313"/>
      <c r="M227" s="313"/>
      <c r="N227" s="313"/>
      <c r="O227" s="313"/>
    </row>
    <row r="228" spans="1:15" ht="12.75">
      <c r="A228" s="313"/>
      <c r="B228" s="313"/>
      <c r="C228" s="313"/>
      <c r="D228" s="313"/>
      <c r="E228" s="313"/>
      <c r="F228" s="313"/>
      <c r="G228" s="313"/>
      <c r="H228" s="313"/>
      <c r="I228" s="313"/>
      <c r="J228" s="313"/>
      <c r="K228" s="313"/>
      <c r="L228" s="313"/>
      <c r="M228" s="313"/>
      <c r="N228" s="313"/>
      <c r="O228" s="313"/>
    </row>
    <row r="229" spans="1:15" ht="12.75">
      <c r="A229" s="313"/>
      <c r="B229" s="313"/>
      <c r="C229" s="313"/>
      <c r="D229" s="313"/>
      <c r="E229" s="313"/>
      <c r="F229" s="313"/>
      <c r="G229" s="313"/>
      <c r="H229" s="313"/>
      <c r="I229" s="313"/>
      <c r="J229" s="313"/>
      <c r="K229" s="313"/>
      <c r="L229" s="313"/>
      <c r="M229" s="313"/>
      <c r="N229" s="313"/>
      <c r="O229" s="313"/>
    </row>
    <row r="230" spans="1:15" ht="12.75">
      <c r="A230" s="313"/>
      <c r="B230" s="313"/>
      <c r="C230" s="313"/>
      <c r="D230" s="313"/>
      <c r="E230" s="313"/>
      <c r="F230" s="313"/>
      <c r="G230" s="313"/>
      <c r="H230" s="313"/>
      <c r="I230" s="313"/>
      <c r="J230" s="313"/>
      <c r="K230" s="313"/>
      <c r="L230" s="313"/>
      <c r="M230" s="313"/>
      <c r="N230" s="313"/>
      <c r="O230" s="313"/>
    </row>
    <row r="231" spans="1:15" ht="12.75">
      <c r="A231" s="313"/>
      <c r="B231" s="313"/>
      <c r="C231" s="313"/>
      <c r="D231" s="313"/>
      <c r="E231" s="313"/>
      <c r="F231" s="313"/>
      <c r="G231" s="313"/>
      <c r="H231" s="313"/>
      <c r="I231" s="313"/>
      <c r="J231" s="313"/>
      <c r="K231" s="313"/>
      <c r="L231" s="313"/>
      <c r="M231" s="313"/>
      <c r="N231" s="313"/>
      <c r="O231" s="313"/>
    </row>
    <row r="232" spans="1:15" ht="12.75">
      <c r="A232" s="313"/>
      <c r="B232" s="313"/>
      <c r="C232" s="313"/>
      <c r="D232" s="313"/>
      <c r="E232" s="313"/>
      <c r="F232" s="313"/>
      <c r="G232" s="313"/>
      <c r="H232" s="313"/>
      <c r="I232" s="313"/>
      <c r="J232" s="313"/>
      <c r="K232" s="313"/>
      <c r="L232" s="313"/>
      <c r="M232" s="313"/>
      <c r="N232" s="313"/>
      <c r="O232" s="313"/>
    </row>
    <row r="233" spans="1:15" ht="12.75">
      <c r="A233" s="313"/>
      <c r="B233" s="313"/>
      <c r="C233" s="313"/>
      <c r="D233" s="313"/>
      <c r="E233" s="313"/>
      <c r="F233" s="313"/>
      <c r="G233" s="313"/>
      <c r="H233" s="313"/>
      <c r="I233" s="313"/>
      <c r="J233" s="313"/>
      <c r="K233" s="313"/>
      <c r="L233" s="313"/>
      <c r="M233" s="313"/>
      <c r="N233" s="313"/>
      <c r="O233" s="313"/>
    </row>
    <row r="234" spans="1:15" ht="12.75">
      <c r="A234" s="313"/>
      <c r="B234" s="313"/>
      <c r="C234" s="313"/>
      <c r="D234" s="313"/>
      <c r="E234" s="313"/>
      <c r="F234" s="313"/>
      <c r="G234" s="313"/>
      <c r="H234" s="313"/>
      <c r="I234" s="313"/>
      <c r="J234" s="313"/>
      <c r="K234" s="313"/>
      <c r="L234" s="313"/>
      <c r="M234" s="313"/>
      <c r="N234" s="313"/>
      <c r="O234" s="313"/>
    </row>
    <row r="235" spans="1:15" ht="12.75">
      <c r="A235" s="313"/>
      <c r="B235" s="313"/>
      <c r="C235" s="313"/>
      <c r="D235" s="313"/>
      <c r="E235" s="313"/>
      <c r="F235" s="313"/>
      <c r="G235" s="313"/>
      <c r="H235" s="313"/>
      <c r="I235" s="313"/>
      <c r="J235" s="313"/>
      <c r="K235" s="313"/>
      <c r="L235" s="313"/>
      <c r="M235" s="313"/>
      <c r="N235" s="313"/>
      <c r="O235" s="313"/>
    </row>
    <row r="236" spans="1:15" ht="12.75">
      <c r="A236" s="313"/>
      <c r="B236" s="313"/>
      <c r="C236" s="313"/>
      <c r="D236" s="313"/>
      <c r="E236" s="313"/>
      <c r="F236" s="313"/>
      <c r="G236" s="313"/>
      <c r="H236" s="313"/>
      <c r="I236" s="313"/>
      <c r="J236" s="313"/>
      <c r="K236" s="313"/>
      <c r="L236" s="313"/>
      <c r="M236" s="313"/>
      <c r="N236" s="313"/>
      <c r="O236" s="313"/>
    </row>
    <row r="237" spans="1:15" ht="12.75">
      <c r="A237" s="313"/>
      <c r="B237" s="313"/>
      <c r="C237" s="313"/>
      <c r="D237" s="313"/>
      <c r="E237" s="313"/>
      <c r="F237" s="313"/>
      <c r="G237" s="313"/>
      <c r="H237" s="313"/>
      <c r="I237" s="313"/>
      <c r="J237" s="313"/>
      <c r="K237" s="313"/>
      <c r="L237" s="313"/>
      <c r="M237" s="313"/>
      <c r="N237" s="313"/>
      <c r="O237" s="313"/>
    </row>
    <row r="238" spans="1:15" ht="12.75">
      <c r="A238" s="313"/>
      <c r="B238" s="313"/>
      <c r="C238" s="313"/>
      <c r="D238" s="313"/>
      <c r="E238" s="313"/>
      <c r="F238" s="313"/>
      <c r="G238" s="313"/>
      <c r="H238" s="313"/>
      <c r="I238" s="313"/>
      <c r="J238" s="313"/>
      <c r="K238" s="313"/>
      <c r="L238" s="313"/>
      <c r="M238" s="313"/>
      <c r="N238" s="313"/>
      <c r="O238" s="313"/>
    </row>
    <row r="239" spans="1:15" ht="12.75">
      <c r="A239" s="313"/>
      <c r="B239" s="313"/>
      <c r="C239" s="313"/>
      <c r="D239" s="313"/>
      <c r="E239" s="313"/>
      <c r="F239" s="313"/>
      <c r="G239" s="313"/>
      <c r="H239" s="313"/>
      <c r="I239" s="313"/>
      <c r="J239" s="313"/>
      <c r="K239" s="313"/>
      <c r="L239" s="313"/>
      <c r="M239" s="313"/>
      <c r="N239" s="313"/>
      <c r="O239" s="313"/>
    </row>
    <row r="240" spans="1:15" ht="12.75">
      <c r="A240" s="313"/>
      <c r="B240" s="313"/>
      <c r="C240" s="313"/>
      <c r="D240" s="313"/>
      <c r="E240" s="313"/>
      <c r="F240" s="313"/>
      <c r="G240" s="313"/>
      <c r="H240" s="313"/>
      <c r="I240" s="313"/>
      <c r="J240" s="313"/>
      <c r="K240" s="313"/>
      <c r="L240" s="313"/>
      <c r="M240" s="313"/>
      <c r="N240" s="313"/>
      <c r="O240" s="313"/>
    </row>
    <row r="241" spans="1:15" ht="12.75">
      <c r="A241" s="313"/>
      <c r="B241" s="313"/>
      <c r="C241" s="313"/>
      <c r="D241" s="313"/>
      <c r="E241" s="313"/>
      <c r="F241" s="313"/>
      <c r="G241" s="313"/>
      <c r="H241" s="313"/>
      <c r="I241" s="313"/>
      <c r="J241" s="313"/>
      <c r="K241" s="313"/>
      <c r="L241" s="313"/>
      <c r="M241" s="313"/>
      <c r="N241" s="313"/>
      <c r="O241" s="313"/>
    </row>
    <row r="242" spans="1:15" ht="12.75">
      <c r="A242" s="313"/>
      <c r="B242" s="313"/>
      <c r="C242" s="313"/>
      <c r="D242" s="313"/>
      <c r="E242" s="313"/>
      <c r="F242" s="313"/>
      <c r="G242" s="313"/>
      <c r="H242" s="313"/>
      <c r="I242" s="313"/>
      <c r="J242" s="313"/>
      <c r="K242" s="313"/>
      <c r="L242" s="313"/>
      <c r="M242" s="313"/>
      <c r="N242" s="313"/>
      <c r="O242" s="313"/>
    </row>
    <row r="243" spans="1:15" ht="12.75">
      <c r="A243" s="313"/>
      <c r="B243" s="313"/>
      <c r="C243" s="313"/>
      <c r="D243" s="313"/>
      <c r="E243" s="313"/>
      <c r="F243" s="313"/>
      <c r="G243" s="313"/>
      <c r="H243" s="313"/>
      <c r="I243" s="313"/>
      <c r="J243" s="313"/>
      <c r="K243" s="313"/>
      <c r="L243" s="313"/>
      <c r="M243" s="313"/>
      <c r="N243" s="313"/>
      <c r="O243" s="313"/>
    </row>
    <row r="244" spans="1:15" ht="12.75">
      <c r="A244" s="313"/>
      <c r="B244" s="313"/>
      <c r="C244" s="313"/>
      <c r="D244" s="313"/>
      <c r="E244" s="313"/>
      <c r="F244" s="313"/>
      <c r="G244" s="313"/>
      <c r="H244" s="313"/>
      <c r="I244" s="313"/>
      <c r="J244" s="313"/>
      <c r="K244" s="313"/>
      <c r="L244" s="313"/>
      <c r="M244" s="313"/>
      <c r="N244" s="313"/>
      <c r="O244" s="313"/>
    </row>
    <row r="245" spans="1:15" ht="12.75">
      <c r="A245" s="313"/>
      <c r="B245" s="313"/>
      <c r="C245" s="313"/>
      <c r="D245" s="313"/>
      <c r="E245" s="313"/>
      <c r="F245" s="313"/>
      <c r="G245" s="313"/>
      <c r="H245" s="313"/>
      <c r="I245" s="313"/>
      <c r="J245" s="313"/>
      <c r="K245" s="313"/>
      <c r="L245" s="313"/>
      <c r="M245" s="313"/>
      <c r="N245" s="313"/>
      <c r="O245" s="313"/>
    </row>
    <row r="246" spans="1:15" ht="12.75">
      <c r="A246" s="313"/>
      <c r="B246" s="313"/>
      <c r="C246" s="313"/>
      <c r="D246" s="313"/>
      <c r="E246" s="313"/>
      <c r="F246" s="313"/>
      <c r="G246" s="313"/>
      <c r="H246" s="313"/>
      <c r="I246" s="313"/>
      <c r="J246" s="313"/>
      <c r="K246" s="313"/>
      <c r="L246" s="313"/>
      <c r="M246" s="313"/>
      <c r="N246" s="313"/>
      <c r="O246" s="313"/>
    </row>
    <row r="247" spans="1:15" ht="12.75">
      <c r="A247" s="313"/>
      <c r="B247" s="313"/>
      <c r="C247" s="313"/>
      <c r="D247" s="313"/>
      <c r="E247" s="313"/>
      <c r="F247" s="313"/>
      <c r="G247" s="313"/>
      <c r="H247" s="313"/>
      <c r="I247" s="313"/>
      <c r="J247" s="313"/>
      <c r="K247" s="313"/>
      <c r="L247" s="313"/>
      <c r="M247" s="313"/>
      <c r="N247" s="313"/>
      <c r="O247" s="313"/>
    </row>
    <row r="248" spans="1:15" ht="12.75">
      <c r="A248" s="313"/>
      <c r="B248" s="313"/>
      <c r="C248" s="313"/>
      <c r="D248" s="313"/>
      <c r="E248" s="313"/>
      <c r="F248" s="313"/>
      <c r="G248" s="313"/>
      <c r="H248" s="313"/>
      <c r="I248" s="313"/>
      <c r="J248" s="313"/>
      <c r="K248" s="313"/>
      <c r="L248" s="313"/>
      <c r="M248" s="313"/>
      <c r="N248" s="313"/>
      <c r="O248" s="313"/>
    </row>
    <row r="249" spans="1:15" ht="12.75">
      <c r="A249" s="313"/>
      <c r="B249" s="313"/>
      <c r="C249" s="313"/>
      <c r="D249" s="313"/>
      <c r="E249" s="313"/>
      <c r="F249" s="313"/>
      <c r="G249" s="313"/>
      <c r="H249" s="313"/>
      <c r="I249" s="313"/>
      <c r="J249" s="313"/>
      <c r="K249" s="313"/>
      <c r="L249" s="313"/>
      <c r="M249" s="313"/>
      <c r="N249" s="313"/>
      <c r="O249" s="313"/>
    </row>
    <row r="250" spans="1:15" ht="12.75">
      <c r="A250" s="313"/>
      <c r="B250" s="313"/>
      <c r="C250" s="313"/>
      <c r="D250" s="313"/>
      <c r="E250" s="313"/>
      <c r="F250" s="313"/>
      <c r="G250" s="313"/>
      <c r="H250" s="313"/>
      <c r="I250" s="313"/>
      <c r="J250" s="313"/>
      <c r="K250" s="313"/>
      <c r="L250" s="313"/>
      <c r="M250" s="313"/>
      <c r="N250" s="313"/>
      <c r="O250" s="313"/>
    </row>
    <row r="251" spans="1:15" ht="12.75">
      <c r="A251" s="313"/>
      <c r="B251" s="313"/>
      <c r="C251" s="313"/>
      <c r="D251" s="313"/>
      <c r="E251" s="313"/>
      <c r="F251" s="313"/>
      <c r="G251" s="313"/>
      <c r="H251" s="313"/>
      <c r="I251" s="313"/>
      <c r="J251" s="313"/>
      <c r="K251" s="313"/>
      <c r="L251" s="313"/>
      <c r="M251" s="313"/>
      <c r="N251" s="313"/>
      <c r="O251" s="313"/>
    </row>
    <row r="252" spans="1:15" ht="12.75">
      <c r="A252" s="313"/>
      <c r="B252" s="313"/>
      <c r="C252" s="313"/>
      <c r="D252" s="313"/>
      <c r="E252" s="313"/>
      <c r="F252" s="313"/>
      <c r="G252" s="313"/>
      <c r="H252" s="313"/>
      <c r="I252" s="313"/>
      <c r="J252" s="313"/>
      <c r="K252" s="313"/>
      <c r="L252" s="313"/>
      <c r="M252" s="313"/>
      <c r="N252" s="313"/>
      <c r="O252" s="313"/>
    </row>
    <row r="253" spans="1:15" ht="12.75">
      <c r="A253" s="313"/>
      <c r="B253" s="313"/>
      <c r="C253" s="313"/>
      <c r="D253" s="313"/>
      <c r="E253" s="313"/>
      <c r="F253" s="313"/>
      <c r="G253" s="313"/>
      <c r="H253" s="313"/>
      <c r="I253" s="313"/>
      <c r="J253" s="313"/>
      <c r="K253" s="313"/>
      <c r="L253" s="313"/>
      <c r="M253" s="313"/>
      <c r="N253" s="313"/>
      <c r="O253" s="313"/>
    </row>
    <row r="254" spans="1:15" ht="12.75">
      <c r="A254" s="313"/>
      <c r="B254" s="313"/>
      <c r="C254" s="313"/>
      <c r="D254" s="313"/>
      <c r="E254" s="313"/>
      <c r="F254" s="313"/>
      <c r="G254" s="313"/>
      <c r="H254" s="313"/>
      <c r="I254" s="313"/>
      <c r="J254" s="313"/>
      <c r="K254" s="313"/>
      <c r="L254" s="313"/>
      <c r="M254" s="313"/>
      <c r="N254" s="313"/>
      <c r="O254" s="313"/>
    </row>
    <row r="255" spans="1:15" ht="12.75">
      <c r="A255" s="313"/>
      <c r="B255" s="313"/>
      <c r="C255" s="313"/>
      <c r="D255" s="313"/>
      <c r="E255" s="313"/>
      <c r="F255" s="313"/>
      <c r="G255" s="313"/>
      <c r="H255" s="313"/>
      <c r="I255" s="313"/>
      <c r="J255" s="313"/>
      <c r="K255" s="313"/>
      <c r="L255" s="313"/>
      <c r="M255" s="313"/>
      <c r="N255" s="313"/>
      <c r="O255" s="313"/>
    </row>
  </sheetData>
  <sheetProtection password="8B7D" sheet="1" objects="1" scenarios="1"/>
  <hyperlinks>
    <hyperlink ref="B69" r:id="rId1" display="http://www.energycodes.ch/"/>
    <hyperlink ref="B92" r:id="rId2" display="http://www.energycodes.ch/"/>
  </hyperlinks>
  <printOptions/>
  <pageMargins left="0.787401575" right="0.787401575" top="0.984251969" bottom="0.984251969" header="0.4921259845" footer="0.492125984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P255"/>
  <sheetViews>
    <sheetView zoomScalePageLayoutView="0" workbookViewId="0" topLeftCell="A1">
      <selection activeCell="B27" sqref="B27"/>
    </sheetView>
  </sheetViews>
  <sheetFormatPr defaultColWidth="11.421875" defaultRowHeight="12.75"/>
  <cols>
    <col min="1" max="1" width="1.7109375" style="0" customWidth="1"/>
    <col min="2" max="2" width="89.8515625" style="0" customWidth="1"/>
  </cols>
  <sheetData>
    <row r="1" spans="1:16" ht="12.75">
      <c r="A1" s="313"/>
      <c r="B1" s="313"/>
      <c r="C1" s="313"/>
      <c r="D1" s="313"/>
      <c r="E1" s="313"/>
      <c r="F1" s="313"/>
      <c r="G1" s="313"/>
      <c r="H1" s="313"/>
      <c r="I1" s="313"/>
      <c r="J1" s="313"/>
      <c r="K1" s="313"/>
      <c r="L1" s="313"/>
      <c r="M1" s="313"/>
      <c r="N1" s="313"/>
      <c r="O1" s="313"/>
      <c r="P1" s="313"/>
    </row>
    <row r="2" spans="1:16" ht="22.5">
      <c r="A2" s="313"/>
      <c r="B2" s="314" t="s">
        <v>431</v>
      </c>
      <c r="C2" s="313"/>
      <c r="D2" s="313"/>
      <c r="E2" s="313"/>
      <c r="F2" s="313"/>
      <c r="G2" s="313"/>
      <c r="H2" s="313"/>
      <c r="I2" s="313"/>
      <c r="J2" s="313"/>
      <c r="K2" s="313"/>
      <c r="L2" s="313"/>
      <c r="M2" s="313"/>
      <c r="N2" s="313"/>
      <c r="O2" s="313"/>
      <c r="P2" s="313"/>
    </row>
    <row r="3" spans="1:16" ht="12" customHeight="1">
      <c r="A3" s="313"/>
      <c r="B3" s="314"/>
      <c r="C3" s="313"/>
      <c r="D3" s="313"/>
      <c r="E3" s="313"/>
      <c r="F3" s="313"/>
      <c r="G3" s="313"/>
      <c r="H3" s="313"/>
      <c r="I3" s="313"/>
      <c r="J3" s="313"/>
      <c r="K3" s="313"/>
      <c r="L3" s="313"/>
      <c r="M3" s="313"/>
      <c r="N3" s="313"/>
      <c r="O3" s="313"/>
      <c r="P3" s="313"/>
    </row>
    <row r="4" spans="1:16" ht="30">
      <c r="A4" s="313"/>
      <c r="B4" s="327" t="s">
        <v>432</v>
      </c>
      <c r="C4" s="313"/>
      <c r="D4" s="313"/>
      <c r="E4" s="313"/>
      <c r="F4" s="313"/>
      <c r="G4" s="313"/>
      <c r="H4" s="313"/>
      <c r="I4" s="313"/>
      <c r="J4" s="313"/>
      <c r="K4" s="313"/>
      <c r="L4" s="313"/>
      <c r="M4" s="313"/>
      <c r="N4" s="313"/>
      <c r="O4" s="313"/>
      <c r="P4" s="313"/>
    </row>
    <row r="5" spans="1:16" ht="41.25">
      <c r="A5" s="313"/>
      <c r="B5" s="315" t="s">
        <v>433</v>
      </c>
      <c r="C5" s="313"/>
      <c r="D5" s="313"/>
      <c r="E5" s="313"/>
      <c r="F5" s="313"/>
      <c r="G5" s="313"/>
      <c r="H5" s="313"/>
      <c r="I5" s="313"/>
      <c r="J5" s="313"/>
      <c r="K5" s="313"/>
      <c r="L5" s="313"/>
      <c r="M5" s="313"/>
      <c r="N5" s="313"/>
      <c r="O5" s="313"/>
      <c r="P5" s="313"/>
    </row>
    <row r="6" spans="1:16" ht="12" customHeight="1">
      <c r="A6" s="313"/>
      <c r="B6" s="315"/>
      <c r="C6" s="313"/>
      <c r="D6" s="313"/>
      <c r="E6" s="313"/>
      <c r="F6" s="313"/>
      <c r="G6" s="313"/>
      <c r="H6" s="313"/>
      <c r="I6" s="313"/>
      <c r="J6" s="313"/>
      <c r="K6" s="313"/>
      <c r="L6" s="313"/>
      <c r="M6" s="313"/>
      <c r="N6" s="313"/>
      <c r="O6" s="313"/>
      <c r="P6" s="313"/>
    </row>
    <row r="7" spans="1:16" ht="21">
      <c r="A7" s="313"/>
      <c r="B7" s="316" t="s">
        <v>434</v>
      </c>
      <c r="C7" s="313"/>
      <c r="D7" s="313"/>
      <c r="E7" s="313"/>
      <c r="F7" s="313"/>
      <c r="G7" s="313"/>
      <c r="H7" s="313"/>
      <c r="I7" s="313"/>
      <c r="J7" s="313"/>
      <c r="K7" s="313"/>
      <c r="L7" s="313"/>
      <c r="M7" s="313"/>
      <c r="N7" s="313"/>
      <c r="O7" s="313"/>
      <c r="P7" s="313"/>
    </row>
    <row r="8" spans="1:16" ht="30">
      <c r="A8" s="313"/>
      <c r="B8" s="315" t="s">
        <v>435</v>
      </c>
      <c r="C8" s="313"/>
      <c r="D8" s="313"/>
      <c r="E8" s="313"/>
      <c r="F8" s="313"/>
      <c r="G8" s="313"/>
      <c r="H8" s="313"/>
      <c r="I8" s="313"/>
      <c r="J8" s="313"/>
      <c r="K8" s="313"/>
      <c r="L8" s="313"/>
      <c r="M8" s="313"/>
      <c r="N8" s="313"/>
      <c r="O8" s="313"/>
      <c r="P8" s="313"/>
    </row>
    <row r="9" spans="1:16" ht="3.75" customHeight="1">
      <c r="A9" s="313"/>
      <c r="B9" s="314"/>
      <c r="C9" s="313"/>
      <c r="D9" s="313"/>
      <c r="E9" s="313"/>
      <c r="F9" s="313"/>
      <c r="G9" s="313"/>
      <c r="H9" s="313"/>
      <c r="I9" s="313"/>
      <c r="J9" s="313"/>
      <c r="K9" s="313"/>
      <c r="L9" s="313"/>
      <c r="M9" s="313"/>
      <c r="N9" s="313"/>
      <c r="O9" s="313"/>
      <c r="P9" s="313"/>
    </row>
    <row r="10" spans="1:16" ht="13.5">
      <c r="A10" s="313"/>
      <c r="B10" s="317" t="s">
        <v>436</v>
      </c>
      <c r="C10" s="313"/>
      <c r="D10" s="313"/>
      <c r="E10" s="313"/>
      <c r="F10" s="313"/>
      <c r="G10" s="313"/>
      <c r="H10" s="313"/>
      <c r="I10" s="313"/>
      <c r="J10" s="313"/>
      <c r="K10" s="313"/>
      <c r="L10" s="313"/>
      <c r="M10" s="313"/>
      <c r="N10" s="313"/>
      <c r="O10" s="313"/>
      <c r="P10" s="313"/>
    </row>
    <row r="11" spans="1:16" ht="41.25">
      <c r="A11" s="313"/>
      <c r="B11" s="315" t="s">
        <v>437</v>
      </c>
      <c r="C11" s="313"/>
      <c r="D11" s="313"/>
      <c r="E11" s="313"/>
      <c r="F11" s="313"/>
      <c r="G11" s="313"/>
      <c r="H11" s="313"/>
      <c r="I11" s="313"/>
      <c r="J11" s="313"/>
      <c r="K11" s="313"/>
      <c r="L11" s="313"/>
      <c r="M11" s="313"/>
      <c r="N11" s="313"/>
      <c r="O11" s="313"/>
      <c r="P11" s="313"/>
    </row>
    <row r="12" spans="1:16" ht="13.5">
      <c r="A12" s="313"/>
      <c r="B12" s="317" t="s">
        <v>438</v>
      </c>
      <c r="C12" s="313"/>
      <c r="D12" s="313"/>
      <c r="E12" s="313"/>
      <c r="F12" s="313"/>
      <c r="G12" s="313"/>
      <c r="H12" s="313"/>
      <c r="I12" s="313"/>
      <c r="J12" s="313"/>
      <c r="K12" s="313"/>
      <c r="L12" s="313"/>
      <c r="M12" s="313"/>
      <c r="N12" s="313"/>
      <c r="O12" s="313"/>
      <c r="P12" s="313"/>
    </row>
    <row r="13" spans="1:16" ht="27">
      <c r="A13" s="313"/>
      <c r="B13" s="315" t="s">
        <v>439</v>
      </c>
      <c r="C13" s="313"/>
      <c r="D13" s="313"/>
      <c r="E13" s="313"/>
      <c r="F13" s="313"/>
      <c r="G13" s="313"/>
      <c r="H13" s="313"/>
      <c r="I13" s="313"/>
      <c r="J13" s="313"/>
      <c r="K13" s="313"/>
      <c r="L13" s="313"/>
      <c r="M13" s="313"/>
      <c r="N13" s="313"/>
      <c r="O13" s="313"/>
      <c r="P13" s="313"/>
    </row>
    <row r="14" spans="1:16" ht="14.25">
      <c r="A14" s="313"/>
      <c r="B14" s="317" t="s">
        <v>440</v>
      </c>
      <c r="C14" s="313"/>
      <c r="D14" s="313"/>
      <c r="E14" s="313"/>
      <c r="F14" s="313"/>
      <c r="G14" s="313"/>
      <c r="H14" s="313"/>
      <c r="I14" s="313"/>
      <c r="J14" s="313"/>
      <c r="K14" s="313"/>
      <c r="L14" s="313"/>
      <c r="M14" s="313"/>
      <c r="N14" s="313"/>
      <c r="O14" s="313"/>
      <c r="P14" s="313"/>
    </row>
    <row r="15" spans="1:16" ht="42.75">
      <c r="A15" s="313"/>
      <c r="B15" s="315" t="s">
        <v>441</v>
      </c>
      <c r="C15" s="313"/>
      <c r="D15" s="313"/>
      <c r="E15" s="313"/>
      <c r="F15" s="313"/>
      <c r="G15" s="313"/>
      <c r="H15" s="313"/>
      <c r="I15" s="313"/>
      <c r="J15" s="313"/>
      <c r="K15" s="313"/>
      <c r="L15" s="313"/>
      <c r="M15" s="313"/>
      <c r="N15" s="313"/>
      <c r="O15" s="313"/>
      <c r="P15" s="313"/>
    </row>
    <row r="16" spans="1:16" ht="9.75" customHeight="1">
      <c r="A16" s="313"/>
      <c r="B16" s="314"/>
      <c r="C16" s="313"/>
      <c r="D16" s="313"/>
      <c r="E16" s="313"/>
      <c r="F16" s="313"/>
      <c r="G16" s="313"/>
      <c r="H16" s="313"/>
      <c r="I16" s="313"/>
      <c r="J16" s="313"/>
      <c r="K16" s="313"/>
      <c r="L16" s="313"/>
      <c r="M16" s="313"/>
      <c r="N16" s="313"/>
      <c r="O16" s="313"/>
      <c r="P16" s="313"/>
    </row>
    <row r="17" spans="1:16" ht="30" customHeight="1">
      <c r="A17" s="313"/>
      <c r="B17" s="315" t="s">
        <v>442</v>
      </c>
      <c r="C17" s="313"/>
      <c r="D17" s="313"/>
      <c r="E17" s="313"/>
      <c r="F17" s="313"/>
      <c r="G17" s="313"/>
      <c r="H17" s="313"/>
      <c r="I17" s="313"/>
      <c r="J17" s="313"/>
      <c r="K17" s="313"/>
      <c r="L17" s="313"/>
      <c r="M17" s="313"/>
      <c r="N17" s="313"/>
      <c r="O17" s="313"/>
      <c r="P17" s="313"/>
    </row>
    <row r="18" spans="1:16" ht="30">
      <c r="A18" s="313"/>
      <c r="B18" s="315" t="s">
        <v>443</v>
      </c>
      <c r="C18" s="313"/>
      <c r="D18" s="313"/>
      <c r="E18" s="313"/>
      <c r="F18" s="313"/>
      <c r="G18" s="313"/>
      <c r="H18" s="313"/>
      <c r="I18" s="313"/>
      <c r="J18" s="313"/>
      <c r="K18" s="313"/>
      <c r="L18" s="313"/>
      <c r="M18" s="313"/>
      <c r="N18" s="313"/>
      <c r="O18" s="313"/>
      <c r="P18" s="313"/>
    </row>
    <row r="19" spans="1:16" ht="54.75">
      <c r="A19" s="313"/>
      <c r="B19" s="315" t="s">
        <v>444</v>
      </c>
      <c r="C19" s="313"/>
      <c r="D19" s="313"/>
      <c r="E19" s="313"/>
      <c r="F19" s="313"/>
      <c r="G19" s="313"/>
      <c r="H19" s="313"/>
      <c r="I19" s="313"/>
      <c r="J19" s="313"/>
      <c r="K19" s="313"/>
      <c r="L19" s="313"/>
      <c r="M19" s="313"/>
      <c r="N19" s="313"/>
      <c r="O19" s="313"/>
      <c r="P19" s="313"/>
    </row>
    <row r="20" spans="1:16" ht="12" customHeight="1">
      <c r="A20" s="313"/>
      <c r="B20" s="315"/>
      <c r="C20" s="313"/>
      <c r="D20" s="313"/>
      <c r="E20" s="313"/>
      <c r="F20" s="313"/>
      <c r="G20" s="313"/>
      <c r="H20" s="313"/>
      <c r="I20" s="313"/>
      <c r="J20" s="313"/>
      <c r="K20" s="313"/>
      <c r="L20" s="313"/>
      <c r="M20" s="313"/>
      <c r="N20" s="313"/>
      <c r="O20" s="313"/>
      <c r="P20" s="313"/>
    </row>
    <row r="21" spans="1:16" ht="21">
      <c r="A21" s="313"/>
      <c r="B21" s="316" t="s">
        <v>445</v>
      </c>
      <c r="C21" s="313"/>
      <c r="D21" s="313"/>
      <c r="E21" s="313"/>
      <c r="F21" s="313"/>
      <c r="G21" s="313"/>
      <c r="H21" s="313"/>
      <c r="I21" s="313"/>
      <c r="J21" s="313"/>
      <c r="K21" s="313"/>
      <c r="L21" s="313"/>
      <c r="M21" s="313"/>
      <c r="N21" s="313"/>
      <c r="O21" s="313"/>
      <c r="P21" s="313"/>
    </row>
    <row r="22" spans="1:16" ht="3.75" customHeight="1">
      <c r="A22" s="313"/>
      <c r="B22" s="314"/>
      <c r="C22" s="313"/>
      <c r="D22" s="313"/>
      <c r="E22" s="313"/>
      <c r="F22" s="313"/>
      <c r="G22" s="313"/>
      <c r="H22" s="313"/>
      <c r="I22" s="313"/>
      <c r="J22" s="313"/>
      <c r="K22" s="313"/>
      <c r="L22" s="313"/>
      <c r="M22" s="313"/>
      <c r="N22" s="313"/>
      <c r="O22" s="313"/>
      <c r="P22" s="313"/>
    </row>
    <row r="23" spans="1:16" ht="41.25">
      <c r="A23" s="313"/>
      <c r="B23" s="315" t="s">
        <v>446</v>
      </c>
      <c r="C23" s="313"/>
      <c r="D23" s="313"/>
      <c r="E23" s="313"/>
      <c r="F23" s="313"/>
      <c r="G23" s="313"/>
      <c r="H23" s="313"/>
      <c r="I23" s="313"/>
      <c r="J23" s="313"/>
      <c r="K23" s="313"/>
      <c r="L23" s="313"/>
      <c r="M23" s="313"/>
      <c r="N23" s="313"/>
      <c r="O23" s="313"/>
      <c r="P23" s="313"/>
    </row>
    <row r="24" spans="1:16" ht="3.75" customHeight="1">
      <c r="A24" s="313"/>
      <c r="B24" s="314"/>
      <c r="C24" s="313"/>
      <c r="D24" s="313"/>
      <c r="E24" s="313"/>
      <c r="F24" s="313"/>
      <c r="G24" s="313"/>
      <c r="H24" s="313"/>
      <c r="I24" s="313"/>
      <c r="J24" s="313"/>
      <c r="K24" s="313"/>
      <c r="L24" s="313"/>
      <c r="M24" s="313"/>
      <c r="N24" s="313"/>
      <c r="O24" s="313"/>
      <c r="P24" s="313"/>
    </row>
    <row r="25" spans="1:16" ht="13.5">
      <c r="A25" s="313"/>
      <c r="B25" s="317" t="s">
        <v>76</v>
      </c>
      <c r="C25" s="313"/>
      <c r="D25" s="313"/>
      <c r="E25" s="313"/>
      <c r="F25" s="313"/>
      <c r="G25" s="313"/>
      <c r="H25" s="313"/>
      <c r="I25" s="313"/>
      <c r="J25" s="313"/>
      <c r="K25" s="313"/>
      <c r="L25" s="313"/>
      <c r="M25" s="313"/>
      <c r="N25" s="313"/>
      <c r="O25" s="313"/>
      <c r="P25" s="313"/>
    </row>
    <row r="26" spans="1:16" ht="13.5">
      <c r="A26" s="313"/>
      <c r="B26" s="318" t="s">
        <v>58</v>
      </c>
      <c r="C26" s="313"/>
      <c r="D26" s="313"/>
      <c r="E26" s="313"/>
      <c r="F26" s="313"/>
      <c r="G26" s="313"/>
      <c r="H26" s="313"/>
      <c r="I26" s="313"/>
      <c r="J26" s="313"/>
      <c r="K26" s="313"/>
      <c r="L26" s="313"/>
      <c r="M26" s="313"/>
      <c r="N26" s="313"/>
      <c r="O26" s="313"/>
      <c r="P26" s="313"/>
    </row>
    <row r="27" spans="1:16" ht="13.5">
      <c r="A27" s="313"/>
      <c r="B27" s="317" t="s">
        <v>447</v>
      </c>
      <c r="C27" s="313"/>
      <c r="D27" s="313"/>
      <c r="E27" s="313"/>
      <c r="F27" s="313"/>
      <c r="G27" s="313"/>
      <c r="H27" s="313"/>
      <c r="I27" s="313"/>
      <c r="J27" s="313"/>
      <c r="K27" s="313"/>
      <c r="L27" s="313"/>
      <c r="M27" s="313"/>
      <c r="N27" s="313"/>
      <c r="O27" s="313"/>
      <c r="P27" s="313"/>
    </row>
    <row r="28" spans="1:16" ht="13.5">
      <c r="A28" s="313"/>
      <c r="B28" s="317" t="s">
        <v>448</v>
      </c>
      <c r="C28" s="313"/>
      <c r="D28" s="313"/>
      <c r="E28" s="313"/>
      <c r="F28" s="313"/>
      <c r="G28" s="313"/>
      <c r="H28" s="313"/>
      <c r="I28" s="313"/>
      <c r="J28" s="313"/>
      <c r="K28" s="313"/>
      <c r="L28" s="313"/>
      <c r="M28" s="313"/>
      <c r="N28" s="313"/>
      <c r="O28" s="313"/>
      <c r="P28" s="313"/>
    </row>
    <row r="29" spans="1:16" ht="3.75" customHeight="1">
      <c r="A29" s="313"/>
      <c r="B29" s="314"/>
      <c r="C29" s="313"/>
      <c r="D29" s="313"/>
      <c r="E29" s="313"/>
      <c r="F29" s="313"/>
      <c r="G29" s="313"/>
      <c r="H29" s="313"/>
      <c r="I29" s="313"/>
      <c r="J29" s="313"/>
      <c r="K29" s="313"/>
      <c r="L29" s="313"/>
      <c r="M29" s="313"/>
      <c r="N29" s="313"/>
      <c r="O29" s="313"/>
      <c r="P29" s="313"/>
    </row>
    <row r="30" spans="1:16" ht="29.25">
      <c r="A30" s="313"/>
      <c r="B30" s="315" t="s">
        <v>449</v>
      </c>
      <c r="C30" s="313"/>
      <c r="D30" s="313"/>
      <c r="E30" s="313"/>
      <c r="F30" s="313"/>
      <c r="G30" s="313"/>
      <c r="H30" s="313"/>
      <c r="I30" s="313"/>
      <c r="J30" s="313"/>
      <c r="K30" s="313"/>
      <c r="L30" s="313"/>
      <c r="M30" s="313"/>
      <c r="N30" s="313"/>
      <c r="O30" s="313"/>
      <c r="P30" s="313"/>
    </row>
    <row r="31" spans="1:16" ht="3.75" customHeight="1">
      <c r="A31" s="313"/>
      <c r="B31" s="314"/>
      <c r="C31" s="313"/>
      <c r="D31" s="313"/>
      <c r="E31" s="313"/>
      <c r="F31" s="313"/>
      <c r="G31" s="313"/>
      <c r="H31" s="313"/>
      <c r="I31" s="313"/>
      <c r="J31" s="313"/>
      <c r="K31" s="313"/>
      <c r="L31" s="313"/>
      <c r="M31" s="313"/>
      <c r="N31" s="313"/>
      <c r="O31" s="313"/>
      <c r="P31" s="313"/>
    </row>
    <row r="32" spans="1:16" ht="13.5">
      <c r="A32" s="313"/>
      <c r="B32" s="317" t="s">
        <v>450</v>
      </c>
      <c r="C32" s="313"/>
      <c r="D32" s="313"/>
      <c r="E32" s="313"/>
      <c r="F32" s="313"/>
      <c r="G32" s="313"/>
      <c r="H32" s="313"/>
      <c r="I32" s="313"/>
      <c r="J32" s="313"/>
      <c r="K32" s="313"/>
      <c r="L32" s="313"/>
      <c r="M32" s="313"/>
      <c r="N32" s="313"/>
      <c r="O32" s="313"/>
      <c r="P32" s="313"/>
    </row>
    <row r="33" spans="1:16" ht="13.5">
      <c r="A33" s="313"/>
      <c r="B33" s="319" t="s">
        <v>451</v>
      </c>
      <c r="C33" s="313"/>
      <c r="D33" s="313"/>
      <c r="E33" s="313"/>
      <c r="F33" s="313"/>
      <c r="G33" s="313"/>
      <c r="H33" s="313"/>
      <c r="I33" s="313"/>
      <c r="J33" s="313"/>
      <c r="K33" s="313"/>
      <c r="L33" s="313"/>
      <c r="M33" s="313"/>
      <c r="N33" s="313"/>
      <c r="O33" s="313"/>
      <c r="P33" s="313"/>
    </row>
    <row r="34" spans="1:16" ht="13.5">
      <c r="A34" s="313"/>
      <c r="B34" s="356" t="s">
        <v>452</v>
      </c>
      <c r="C34" s="313"/>
      <c r="D34" s="313"/>
      <c r="E34" s="313"/>
      <c r="F34" s="313"/>
      <c r="G34" s="313"/>
      <c r="H34" s="313"/>
      <c r="I34" s="313"/>
      <c r="J34" s="313"/>
      <c r="K34" s="313"/>
      <c r="L34" s="313"/>
      <c r="M34" s="313"/>
      <c r="N34" s="313"/>
      <c r="O34" s="313"/>
      <c r="P34" s="313"/>
    </row>
    <row r="35" spans="1:16" ht="13.5">
      <c r="A35" s="313"/>
      <c r="B35" s="355" t="s">
        <v>453</v>
      </c>
      <c r="C35" s="313"/>
      <c r="D35" s="313"/>
      <c r="E35" s="313"/>
      <c r="F35" s="313"/>
      <c r="G35" s="313"/>
      <c r="H35" s="313"/>
      <c r="I35" s="313"/>
      <c r="J35" s="313"/>
      <c r="K35" s="313"/>
      <c r="L35" s="313"/>
      <c r="M35" s="313"/>
      <c r="N35" s="313"/>
      <c r="O35" s="313"/>
      <c r="P35" s="313"/>
    </row>
    <row r="36" spans="1:16" ht="30.75" customHeight="1">
      <c r="A36" s="313"/>
      <c r="B36" s="350" t="s">
        <v>68</v>
      </c>
      <c r="C36" s="313"/>
      <c r="D36" s="313"/>
      <c r="E36" s="313"/>
      <c r="F36" s="313"/>
      <c r="G36" s="313"/>
      <c r="H36" s="313"/>
      <c r="I36" s="313"/>
      <c r="J36" s="313"/>
      <c r="K36" s="313"/>
      <c r="L36" s="313"/>
      <c r="M36" s="313"/>
      <c r="N36" s="313"/>
      <c r="O36" s="313"/>
      <c r="P36" s="313"/>
    </row>
    <row r="37" spans="1:16" ht="13.5">
      <c r="A37" s="313"/>
      <c r="B37" s="355" t="s">
        <v>454</v>
      </c>
      <c r="C37" s="313"/>
      <c r="D37" s="313"/>
      <c r="E37" s="313"/>
      <c r="F37" s="313"/>
      <c r="G37" s="313"/>
      <c r="H37" s="313"/>
      <c r="I37" s="313"/>
      <c r="J37" s="313"/>
      <c r="K37" s="313"/>
      <c r="L37" s="313"/>
      <c r="M37" s="313"/>
      <c r="N37" s="313"/>
      <c r="O37" s="313"/>
      <c r="P37" s="313"/>
    </row>
    <row r="38" spans="1:16" ht="58.5" customHeight="1">
      <c r="A38" s="313"/>
      <c r="B38" s="350" t="s">
        <v>71</v>
      </c>
      <c r="C38" s="313"/>
      <c r="D38" s="313"/>
      <c r="E38" s="313"/>
      <c r="F38" s="313"/>
      <c r="G38" s="313"/>
      <c r="H38" s="313"/>
      <c r="I38" s="313"/>
      <c r="J38" s="313"/>
      <c r="K38" s="313"/>
      <c r="L38" s="313"/>
      <c r="M38" s="313"/>
      <c r="N38" s="313"/>
      <c r="O38" s="313"/>
      <c r="P38" s="313"/>
    </row>
    <row r="39" spans="1:16" ht="13.5">
      <c r="A39" s="313"/>
      <c r="B39" s="356" t="s">
        <v>168</v>
      </c>
      <c r="C39" s="353"/>
      <c r="D39" s="313"/>
      <c r="E39" s="313"/>
      <c r="F39" s="313"/>
      <c r="G39" s="313"/>
      <c r="H39" s="313"/>
      <c r="I39" s="313"/>
      <c r="J39" s="313"/>
      <c r="K39" s="313"/>
      <c r="L39" s="313"/>
      <c r="M39" s="313"/>
      <c r="N39" s="313"/>
      <c r="O39" s="313"/>
      <c r="P39" s="313"/>
    </row>
    <row r="40" spans="1:16" ht="13.5">
      <c r="A40" s="313"/>
      <c r="B40" s="355" t="s">
        <v>169</v>
      </c>
      <c r="C40" s="313"/>
      <c r="D40" s="313"/>
      <c r="E40" s="313"/>
      <c r="F40" s="313"/>
      <c r="G40" s="313"/>
      <c r="H40" s="313"/>
      <c r="I40" s="313"/>
      <c r="J40" s="313"/>
      <c r="K40" s="313"/>
      <c r="L40" s="313"/>
      <c r="M40" s="313"/>
      <c r="N40" s="313"/>
      <c r="O40" s="313"/>
      <c r="P40" s="313"/>
    </row>
    <row r="41" spans="1:16" ht="13.5">
      <c r="A41" s="313"/>
      <c r="B41" s="355" t="s">
        <v>170</v>
      </c>
      <c r="C41" s="313"/>
      <c r="D41" s="313"/>
      <c r="E41" s="313"/>
      <c r="F41" s="313"/>
      <c r="G41" s="313"/>
      <c r="H41" s="313"/>
      <c r="I41" s="313"/>
      <c r="J41" s="313"/>
      <c r="K41" s="313"/>
      <c r="L41" s="313"/>
      <c r="M41" s="313"/>
      <c r="N41" s="313"/>
      <c r="O41" s="313"/>
      <c r="P41" s="313"/>
    </row>
    <row r="42" spans="1:16" ht="13.5">
      <c r="A42" s="313"/>
      <c r="B42" s="356" t="s">
        <v>67</v>
      </c>
      <c r="C42" s="313"/>
      <c r="D42" s="313"/>
      <c r="E42" s="313"/>
      <c r="F42" s="313"/>
      <c r="G42" s="313"/>
      <c r="H42" s="313"/>
      <c r="I42" s="313"/>
      <c r="J42" s="313"/>
      <c r="K42" s="313"/>
      <c r="L42" s="313"/>
      <c r="M42" s="313"/>
      <c r="N42" s="313"/>
      <c r="O42" s="313"/>
      <c r="P42" s="313"/>
    </row>
    <row r="43" spans="1:16" ht="13.5">
      <c r="A43" s="313"/>
      <c r="B43" s="355" t="s">
        <v>169</v>
      </c>
      <c r="C43" s="313"/>
      <c r="D43" s="313"/>
      <c r="E43" s="313"/>
      <c r="F43" s="313"/>
      <c r="G43" s="313"/>
      <c r="H43" s="313"/>
      <c r="I43" s="313"/>
      <c r="J43" s="313"/>
      <c r="K43" s="313"/>
      <c r="L43" s="313"/>
      <c r="M43" s="313"/>
      <c r="N43" s="313"/>
      <c r="O43" s="313"/>
      <c r="P43" s="313"/>
    </row>
    <row r="44" spans="1:16" ht="13.5">
      <c r="A44" s="313"/>
      <c r="B44" s="355" t="s">
        <v>66</v>
      </c>
      <c r="C44" s="313"/>
      <c r="D44" s="313"/>
      <c r="E44" s="313"/>
      <c r="F44" s="313"/>
      <c r="G44" s="313"/>
      <c r="H44" s="313"/>
      <c r="I44" s="313"/>
      <c r="J44" s="313"/>
      <c r="K44" s="313"/>
      <c r="L44" s="313"/>
      <c r="M44" s="313"/>
      <c r="N44" s="313"/>
      <c r="O44" s="313"/>
      <c r="P44" s="313"/>
    </row>
    <row r="45" spans="1:16" ht="13.5">
      <c r="A45" s="313"/>
      <c r="B45" s="356" t="s">
        <v>171</v>
      </c>
      <c r="C45" s="313"/>
      <c r="D45" s="313"/>
      <c r="E45" s="313"/>
      <c r="F45" s="313"/>
      <c r="G45" s="313"/>
      <c r="H45" s="313"/>
      <c r="I45" s="313"/>
      <c r="J45" s="313"/>
      <c r="K45" s="313"/>
      <c r="L45" s="313"/>
      <c r="M45" s="313"/>
      <c r="N45" s="313"/>
      <c r="O45" s="313"/>
      <c r="P45" s="313"/>
    </row>
    <row r="46" spans="1:16" ht="3.75" customHeight="1">
      <c r="A46" s="313"/>
      <c r="B46" s="314"/>
      <c r="C46" s="313"/>
      <c r="D46" s="313"/>
      <c r="E46" s="313"/>
      <c r="F46" s="313"/>
      <c r="G46" s="313"/>
      <c r="H46" s="313"/>
      <c r="I46" s="313"/>
      <c r="J46" s="313"/>
      <c r="K46" s="313"/>
      <c r="L46" s="313"/>
      <c r="M46" s="313"/>
      <c r="N46" s="313"/>
      <c r="O46" s="313"/>
      <c r="P46" s="313"/>
    </row>
    <row r="47" spans="1:16" ht="27">
      <c r="A47" s="313"/>
      <c r="B47" s="315" t="s">
        <v>172</v>
      </c>
      <c r="C47" s="313"/>
      <c r="D47" s="313"/>
      <c r="E47" s="313"/>
      <c r="F47" s="313"/>
      <c r="G47" s="313"/>
      <c r="H47" s="313"/>
      <c r="I47" s="313"/>
      <c r="J47" s="313"/>
      <c r="K47" s="313"/>
      <c r="L47" s="313"/>
      <c r="M47" s="313"/>
      <c r="N47" s="313"/>
      <c r="O47" s="313"/>
      <c r="P47" s="313"/>
    </row>
    <row r="48" spans="1:16" ht="12" customHeight="1">
      <c r="A48" s="313"/>
      <c r="B48" s="315"/>
      <c r="C48" s="313"/>
      <c r="D48" s="313"/>
      <c r="E48" s="313"/>
      <c r="F48" s="313"/>
      <c r="G48" s="313"/>
      <c r="H48" s="313"/>
      <c r="I48" s="313"/>
      <c r="J48" s="313"/>
      <c r="K48" s="313"/>
      <c r="L48" s="313"/>
      <c r="M48" s="313"/>
      <c r="N48" s="313"/>
      <c r="O48" s="313"/>
      <c r="P48" s="313"/>
    </row>
    <row r="49" spans="1:16" ht="21">
      <c r="A49" s="313"/>
      <c r="B49" s="316" t="s">
        <v>173</v>
      </c>
      <c r="C49" s="313"/>
      <c r="D49" s="313"/>
      <c r="E49" s="313"/>
      <c r="F49" s="313"/>
      <c r="G49" s="313"/>
      <c r="H49" s="313"/>
      <c r="I49" s="313"/>
      <c r="J49" s="313"/>
      <c r="K49" s="313"/>
      <c r="L49" s="313"/>
      <c r="M49" s="313"/>
      <c r="N49" s="313"/>
      <c r="O49" s="313"/>
      <c r="P49" s="313"/>
    </row>
    <row r="50" spans="1:16" ht="3.75" customHeight="1">
      <c r="A50" s="313"/>
      <c r="B50" s="314"/>
      <c r="C50" s="313"/>
      <c r="D50" s="313"/>
      <c r="E50" s="313"/>
      <c r="F50" s="313"/>
      <c r="G50" s="313"/>
      <c r="H50" s="313"/>
      <c r="I50" s="313"/>
      <c r="J50" s="313"/>
      <c r="K50" s="313"/>
      <c r="L50" s="313"/>
      <c r="M50" s="313"/>
      <c r="N50" s="313"/>
      <c r="O50" s="313"/>
      <c r="P50" s="313"/>
    </row>
    <row r="51" spans="1:16" ht="27">
      <c r="A51" s="313"/>
      <c r="B51" s="315" t="s">
        <v>174</v>
      </c>
      <c r="C51" s="313"/>
      <c r="D51" s="313"/>
      <c r="E51" s="313"/>
      <c r="F51" s="313"/>
      <c r="G51" s="313"/>
      <c r="H51" s="313"/>
      <c r="I51" s="313"/>
      <c r="J51" s="313"/>
      <c r="K51" s="313"/>
      <c r="L51" s="313"/>
      <c r="M51" s="313"/>
      <c r="N51" s="313"/>
      <c r="O51" s="313"/>
      <c r="P51" s="313"/>
    </row>
    <row r="52" spans="1:16" ht="13.5">
      <c r="A52" s="313"/>
      <c r="B52" s="321" t="s">
        <v>175</v>
      </c>
      <c r="C52" s="313"/>
      <c r="D52" s="313"/>
      <c r="E52" s="313"/>
      <c r="F52" s="313"/>
      <c r="G52" s="313"/>
      <c r="H52" s="313"/>
      <c r="I52" s="313"/>
      <c r="J52" s="313"/>
      <c r="K52" s="313"/>
      <c r="L52" s="313"/>
      <c r="M52" s="313"/>
      <c r="N52" s="313"/>
      <c r="O52" s="313"/>
      <c r="P52" s="313"/>
    </row>
    <row r="53" spans="1:16" ht="3.75" customHeight="1">
      <c r="A53" s="313"/>
      <c r="B53" s="314"/>
      <c r="C53" s="313"/>
      <c r="D53" s="313"/>
      <c r="E53" s="313"/>
      <c r="F53" s="313"/>
      <c r="G53" s="313"/>
      <c r="H53" s="313"/>
      <c r="I53" s="313"/>
      <c r="J53" s="313"/>
      <c r="K53" s="313"/>
      <c r="L53" s="313"/>
      <c r="M53" s="313"/>
      <c r="N53" s="313"/>
      <c r="O53" s="313"/>
      <c r="P53" s="313"/>
    </row>
    <row r="54" spans="1:16" ht="17.25">
      <c r="A54" s="313"/>
      <c r="B54" s="322" t="s">
        <v>176</v>
      </c>
      <c r="C54" s="313"/>
      <c r="D54" s="313"/>
      <c r="E54" s="313"/>
      <c r="F54" s="313"/>
      <c r="G54" s="313"/>
      <c r="H54" s="313"/>
      <c r="I54" s="313"/>
      <c r="J54" s="313"/>
      <c r="K54" s="313"/>
      <c r="L54" s="313"/>
      <c r="M54" s="313"/>
      <c r="N54" s="313"/>
      <c r="O54" s="313"/>
      <c r="P54" s="313"/>
    </row>
    <row r="55" spans="1:16" ht="3.75" customHeight="1">
      <c r="A55" s="313"/>
      <c r="B55" s="314"/>
      <c r="C55" s="313"/>
      <c r="D55" s="313"/>
      <c r="E55" s="313"/>
      <c r="F55" s="313"/>
      <c r="G55" s="313"/>
      <c r="H55" s="313"/>
      <c r="I55" s="313"/>
      <c r="J55" s="313"/>
      <c r="K55" s="313"/>
      <c r="L55" s="313"/>
      <c r="M55" s="313"/>
      <c r="N55" s="313"/>
      <c r="O55" s="313"/>
      <c r="P55" s="313"/>
    </row>
    <row r="56" spans="1:16" ht="27">
      <c r="A56" s="313"/>
      <c r="B56" s="315" t="s">
        <v>177</v>
      </c>
      <c r="C56" s="313"/>
      <c r="D56" s="313"/>
      <c r="E56" s="313"/>
      <c r="F56" s="313"/>
      <c r="G56" s="313"/>
      <c r="H56" s="313"/>
      <c r="I56" s="313"/>
      <c r="J56" s="313"/>
      <c r="K56" s="313"/>
      <c r="L56" s="313"/>
      <c r="M56" s="313"/>
      <c r="N56" s="313"/>
      <c r="O56" s="313"/>
      <c r="P56" s="313"/>
    </row>
    <row r="57" spans="1:16" ht="13.5">
      <c r="A57" s="313"/>
      <c r="B57" s="327" t="s">
        <v>178</v>
      </c>
      <c r="C57" s="313"/>
      <c r="D57" s="313"/>
      <c r="E57" s="313"/>
      <c r="F57" s="313"/>
      <c r="G57" s="313"/>
      <c r="H57" s="313"/>
      <c r="I57" s="313"/>
      <c r="J57" s="313"/>
      <c r="K57" s="313"/>
      <c r="L57" s="313"/>
      <c r="M57" s="313"/>
      <c r="N57" s="313"/>
      <c r="O57" s="313"/>
      <c r="P57" s="313"/>
    </row>
    <row r="58" spans="1:16" ht="27">
      <c r="A58" s="313"/>
      <c r="B58" s="327" t="s">
        <v>179</v>
      </c>
      <c r="C58" s="313"/>
      <c r="D58" s="313"/>
      <c r="E58" s="313"/>
      <c r="F58" s="313"/>
      <c r="G58" s="313"/>
      <c r="H58" s="313"/>
      <c r="I58" s="313"/>
      <c r="J58" s="313"/>
      <c r="K58" s="313"/>
      <c r="L58" s="313"/>
      <c r="M58" s="313"/>
      <c r="N58" s="313"/>
      <c r="O58" s="313"/>
      <c r="P58" s="313"/>
    </row>
    <row r="59" spans="1:16" ht="3.75" customHeight="1">
      <c r="A59" s="313"/>
      <c r="B59" s="314"/>
      <c r="C59" s="313"/>
      <c r="D59" s="313"/>
      <c r="E59" s="313"/>
      <c r="F59" s="313"/>
      <c r="G59" s="313"/>
      <c r="H59" s="313"/>
      <c r="I59" s="313"/>
      <c r="J59" s="313"/>
      <c r="K59" s="313"/>
      <c r="L59" s="313"/>
      <c r="M59" s="313"/>
      <c r="N59" s="313"/>
      <c r="O59" s="313"/>
      <c r="P59" s="313"/>
    </row>
    <row r="60" spans="1:16" ht="28.5" customHeight="1">
      <c r="A60" s="313"/>
      <c r="B60" s="328" t="s">
        <v>180</v>
      </c>
      <c r="C60" s="313"/>
      <c r="D60" s="313"/>
      <c r="E60" s="313"/>
      <c r="F60" s="313"/>
      <c r="G60" s="313"/>
      <c r="H60" s="313"/>
      <c r="I60" s="313"/>
      <c r="J60" s="313"/>
      <c r="K60" s="313"/>
      <c r="L60" s="313"/>
      <c r="M60" s="313"/>
      <c r="N60" s="313"/>
      <c r="O60" s="313"/>
      <c r="P60" s="313"/>
    </row>
    <row r="61" spans="1:16" ht="15">
      <c r="A61" s="313"/>
      <c r="B61" s="329" t="s">
        <v>181</v>
      </c>
      <c r="C61" s="313"/>
      <c r="D61" s="313"/>
      <c r="E61" s="313"/>
      <c r="F61" s="313"/>
      <c r="G61" s="313"/>
      <c r="H61" s="313"/>
      <c r="I61" s="313"/>
      <c r="J61" s="313"/>
      <c r="K61" s="313"/>
      <c r="L61" s="313"/>
      <c r="M61" s="313"/>
      <c r="N61" s="313"/>
      <c r="O61" s="313"/>
      <c r="P61" s="313"/>
    </row>
    <row r="62" spans="1:16" ht="13.5">
      <c r="A62" s="313"/>
      <c r="B62" s="330" t="s">
        <v>182</v>
      </c>
      <c r="C62" s="313"/>
      <c r="D62" s="313"/>
      <c r="E62" s="313"/>
      <c r="F62" s="313"/>
      <c r="G62" s="313"/>
      <c r="H62" s="313"/>
      <c r="I62" s="313"/>
      <c r="J62" s="313"/>
      <c r="K62" s="313"/>
      <c r="L62" s="313"/>
      <c r="M62" s="313"/>
      <c r="N62" s="313"/>
      <c r="O62" s="313"/>
      <c r="P62" s="313"/>
    </row>
    <row r="63" spans="1:16" ht="30" customHeight="1">
      <c r="A63" s="313"/>
      <c r="B63" s="327" t="s">
        <v>183</v>
      </c>
      <c r="C63" s="313"/>
      <c r="D63" s="313"/>
      <c r="E63" s="313"/>
      <c r="F63" s="313"/>
      <c r="G63" s="313"/>
      <c r="H63" s="313"/>
      <c r="I63" s="313"/>
      <c r="J63" s="313"/>
      <c r="K63" s="313"/>
      <c r="L63" s="313"/>
      <c r="M63" s="313"/>
      <c r="N63" s="313"/>
      <c r="O63" s="313"/>
      <c r="P63" s="313"/>
    </row>
    <row r="64" spans="1:16" ht="3.75" customHeight="1">
      <c r="A64" s="313"/>
      <c r="B64" s="314"/>
      <c r="C64" s="313"/>
      <c r="D64" s="313"/>
      <c r="E64" s="313"/>
      <c r="F64" s="313"/>
      <c r="G64" s="313"/>
      <c r="H64" s="313"/>
      <c r="I64" s="313"/>
      <c r="J64" s="313"/>
      <c r="K64" s="313"/>
      <c r="L64" s="313"/>
      <c r="M64" s="313"/>
      <c r="N64" s="313"/>
      <c r="O64" s="313"/>
      <c r="P64" s="313"/>
    </row>
    <row r="65" spans="1:16" ht="41.25">
      <c r="A65" s="313"/>
      <c r="B65" s="315" t="s">
        <v>184</v>
      </c>
      <c r="C65" s="313"/>
      <c r="D65" s="313"/>
      <c r="E65" s="313"/>
      <c r="F65" s="313"/>
      <c r="G65" s="313"/>
      <c r="H65" s="313"/>
      <c r="I65" s="313"/>
      <c r="J65" s="313"/>
      <c r="K65" s="313"/>
      <c r="L65" s="313"/>
      <c r="M65" s="313"/>
      <c r="N65" s="313"/>
      <c r="O65" s="313"/>
      <c r="P65" s="313"/>
    </row>
    <row r="66" spans="1:16" ht="3.75" customHeight="1">
      <c r="A66" s="313"/>
      <c r="B66" s="315" t="s">
        <v>185</v>
      </c>
      <c r="C66" s="313"/>
      <c r="D66" s="313"/>
      <c r="E66" s="313"/>
      <c r="F66" s="313"/>
      <c r="G66" s="313"/>
      <c r="H66" s="313"/>
      <c r="I66" s="313"/>
      <c r="J66" s="313"/>
      <c r="K66" s="313"/>
      <c r="L66" s="313"/>
      <c r="M66" s="313"/>
      <c r="N66" s="313"/>
      <c r="O66" s="313"/>
      <c r="P66" s="313"/>
    </row>
    <row r="67" spans="1:16" ht="17.25">
      <c r="A67" s="313"/>
      <c r="B67" s="322" t="s">
        <v>186</v>
      </c>
      <c r="C67" s="313"/>
      <c r="D67" s="313"/>
      <c r="E67" s="313"/>
      <c r="F67" s="313"/>
      <c r="G67" s="313"/>
      <c r="H67" s="313"/>
      <c r="I67" s="313"/>
      <c r="J67" s="313"/>
      <c r="K67" s="313"/>
      <c r="L67" s="313"/>
      <c r="M67" s="313"/>
      <c r="N67" s="313"/>
      <c r="O67" s="313"/>
      <c r="P67" s="313"/>
    </row>
    <row r="68" spans="1:16" ht="3.75" customHeight="1">
      <c r="A68" s="313"/>
      <c r="B68" s="314"/>
      <c r="C68" s="313"/>
      <c r="D68" s="313"/>
      <c r="E68" s="313"/>
      <c r="F68" s="313"/>
      <c r="G68" s="313"/>
      <c r="H68" s="313"/>
      <c r="I68" s="313"/>
      <c r="J68" s="313"/>
      <c r="K68" s="313"/>
      <c r="L68" s="313"/>
      <c r="M68" s="313"/>
      <c r="N68" s="313"/>
      <c r="O68" s="313"/>
      <c r="P68" s="313"/>
    </row>
    <row r="69" spans="1:16" ht="45.75">
      <c r="A69" s="313"/>
      <c r="B69" s="315" t="s">
        <v>56</v>
      </c>
      <c r="C69" s="313"/>
      <c r="D69" s="313"/>
      <c r="E69" s="313"/>
      <c r="F69" s="313"/>
      <c r="G69" s="313"/>
      <c r="H69" s="313"/>
      <c r="I69" s="313"/>
      <c r="J69" s="313"/>
      <c r="K69" s="313"/>
      <c r="L69" s="313"/>
      <c r="M69" s="313"/>
      <c r="N69" s="313"/>
      <c r="O69" s="313"/>
      <c r="P69" s="313"/>
    </row>
    <row r="70" spans="1:16" ht="3.75" customHeight="1">
      <c r="A70" s="313"/>
      <c r="B70" s="314"/>
      <c r="C70" s="313"/>
      <c r="D70" s="313"/>
      <c r="E70" s="313"/>
      <c r="F70" s="313"/>
      <c r="G70" s="313"/>
      <c r="H70" s="313"/>
      <c r="I70" s="313"/>
      <c r="J70" s="313"/>
      <c r="K70" s="313"/>
      <c r="L70" s="313"/>
      <c r="M70" s="313"/>
      <c r="N70" s="313"/>
      <c r="O70" s="313"/>
      <c r="P70" s="313"/>
    </row>
    <row r="71" spans="1:16" ht="29.25">
      <c r="A71" s="313"/>
      <c r="B71" s="315" t="s">
        <v>187</v>
      </c>
      <c r="C71" s="313"/>
      <c r="D71" s="313"/>
      <c r="E71" s="313"/>
      <c r="F71" s="313"/>
      <c r="G71" s="313"/>
      <c r="H71" s="313"/>
      <c r="I71" s="313"/>
      <c r="J71" s="313"/>
      <c r="K71" s="313"/>
      <c r="L71" s="313"/>
      <c r="M71" s="313"/>
      <c r="N71" s="313"/>
      <c r="O71" s="313"/>
      <c r="P71" s="313"/>
    </row>
    <row r="72" spans="1:16" ht="13.5">
      <c r="A72" s="313"/>
      <c r="B72" s="317" t="s">
        <v>188</v>
      </c>
      <c r="C72" s="313"/>
      <c r="D72" s="313"/>
      <c r="E72" s="313"/>
      <c r="F72" s="313"/>
      <c r="G72" s="313"/>
      <c r="H72" s="313"/>
      <c r="I72" s="313"/>
      <c r="J72" s="313"/>
      <c r="K72" s="313"/>
      <c r="L72" s="313"/>
      <c r="M72" s="313"/>
      <c r="N72" s="313"/>
      <c r="O72" s="313"/>
      <c r="P72" s="313"/>
    </row>
    <row r="73" spans="1:16" ht="13.5">
      <c r="A73" s="313"/>
      <c r="B73" s="317" t="s">
        <v>189</v>
      </c>
      <c r="C73" s="313"/>
      <c r="D73" s="313"/>
      <c r="E73" s="313"/>
      <c r="F73" s="313"/>
      <c r="G73" s="313"/>
      <c r="H73" s="313"/>
      <c r="I73" s="313"/>
      <c r="J73" s="313"/>
      <c r="K73" s="313"/>
      <c r="L73" s="313"/>
      <c r="M73" s="313"/>
      <c r="N73" s="313"/>
      <c r="O73" s="313"/>
      <c r="P73" s="313"/>
    </row>
    <row r="74" spans="1:16" ht="3.75" customHeight="1">
      <c r="A74" s="313"/>
      <c r="B74" s="314"/>
      <c r="C74" s="313"/>
      <c r="D74" s="313"/>
      <c r="E74" s="313"/>
      <c r="F74" s="313"/>
      <c r="G74" s="313"/>
      <c r="H74" s="313"/>
      <c r="I74" s="313"/>
      <c r="J74" s="313"/>
      <c r="K74" s="313"/>
      <c r="L74" s="313"/>
      <c r="M74" s="313"/>
      <c r="N74" s="313"/>
      <c r="O74" s="313"/>
      <c r="P74" s="313"/>
    </row>
    <row r="75" spans="1:16" ht="17.25">
      <c r="A75" s="313"/>
      <c r="B75" s="322" t="s">
        <v>190</v>
      </c>
      <c r="C75" s="313"/>
      <c r="D75" s="313"/>
      <c r="E75" s="313"/>
      <c r="F75" s="313"/>
      <c r="G75" s="313"/>
      <c r="H75" s="313"/>
      <c r="I75" s="313"/>
      <c r="J75" s="313"/>
      <c r="K75" s="313"/>
      <c r="L75" s="313"/>
      <c r="M75" s="313"/>
      <c r="N75" s="313"/>
      <c r="O75" s="313"/>
      <c r="P75" s="313"/>
    </row>
    <row r="76" spans="1:16" ht="3.75" customHeight="1">
      <c r="A76" s="313"/>
      <c r="B76" s="314"/>
      <c r="C76" s="313"/>
      <c r="D76" s="313"/>
      <c r="E76" s="313"/>
      <c r="F76" s="313"/>
      <c r="G76" s="313"/>
      <c r="H76" s="313"/>
      <c r="I76" s="313"/>
      <c r="J76" s="313"/>
      <c r="K76" s="313"/>
      <c r="L76" s="313"/>
      <c r="M76" s="313"/>
      <c r="N76" s="313"/>
      <c r="O76" s="313"/>
      <c r="P76" s="313"/>
    </row>
    <row r="77" spans="1:16" ht="41.25">
      <c r="A77" s="313"/>
      <c r="B77" s="315" t="s">
        <v>191</v>
      </c>
      <c r="C77" s="313"/>
      <c r="D77" s="313"/>
      <c r="E77" s="313"/>
      <c r="F77" s="313"/>
      <c r="G77" s="313"/>
      <c r="H77" s="313"/>
      <c r="I77" s="313"/>
      <c r="J77" s="313"/>
      <c r="K77" s="313"/>
      <c r="L77" s="313"/>
      <c r="M77" s="313"/>
      <c r="N77" s="313"/>
      <c r="O77" s="313"/>
      <c r="P77" s="313"/>
    </row>
    <row r="78" spans="1:16" ht="54.75">
      <c r="A78" s="313"/>
      <c r="B78" s="315" t="s">
        <v>193</v>
      </c>
      <c r="C78" s="313"/>
      <c r="D78" s="313"/>
      <c r="E78" s="313"/>
      <c r="F78" s="313"/>
      <c r="G78" s="313"/>
      <c r="H78" s="313"/>
      <c r="I78" s="313"/>
      <c r="J78" s="313"/>
      <c r="K78" s="313"/>
      <c r="L78" s="313"/>
      <c r="M78" s="313"/>
      <c r="N78" s="313"/>
      <c r="O78" s="313"/>
      <c r="P78" s="313"/>
    </row>
    <row r="79" spans="1:16" ht="29.25">
      <c r="A79" s="313"/>
      <c r="B79" s="315" t="s">
        <v>194</v>
      </c>
      <c r="C79" s="313"/>
      <c r="D79" s="313"/>
      <c r="E79" s="313"/>
      <c r="F79" s="313"/>
      <c r="G79" s="313"/>
      <c r="H79" s="313"/>
      <c r="I79" s="313"/>
      <c r="J79" s="313"/>
      <c r="K79" s="313"/>
      <c r="L79" s="313"/>
      <c r="M79" s="313"/>
      <c r="N79" s="313"/>
      <c r="O79" s="313"/>
      <c r="P79" s="313"/>
    </row>
    <row r="80" spans="1:16" ht="3.75" customHeight="1">
      <c r="A80" s="313"/>
      <c r="B80" s="314"/>
      <c r="C80" s="313"/>
      <c r="D80" s="313"/>
      <c r="E80" s="313"/>
      <c r="F80" s="313"/>
      <c r="G80" s="313"/>
      <c r="H80" s="313"/>
      <c r="I80" s="313"/>
      <c r="J80" s="313"/>
      <c r="K80" s="313"/>
      <c r="L80" s="313"/>
      <c r="M80" s="313"/>
      <c r="N80" s="313"/>
      <c r="O80" s="313"/>
      <c r="P80" s="313"/>
    </row>
    <row r="81" spans="1:16" ht="13.5">
      <c r="A81" s="313"/>
      <c r="B81" s="317" t="s">
        <v>195</v>
      </c>
      <c r="C81" s="313"/>
      <c r="D81" s="313"/>
      <c r="E81" s="313"/>
      <c r="F81" s="313"/>
      <c r="G81" s="313"/>
      <c r="H81" s="313"/>
      <c r="I81" s="313"/>
      <c r="J81" s="313"/>
      <c r="K81" s="313"/>
      <c r="L81" s="313"/>
      <c r="M81" s="313"/>
      <c r="N81" s="313"/>
      <c r="O81" s="313"/>
      <c r="P81" s="313"/>
    </row>
    <row r="82" spans="1:16" ht="13.5">
      <c r="A82" s="313"/>
      <c r="B82" s="317" t="s">
        <v>196</v>
      </c>
      <c r="C82" s="313"/>
      <c r="D82" s="313"/>
      <c r="E82" s="313"/>
      <c r="F82" s="313"/>
      <c r="G82" s="313"/>
      <c r="H82" s="313"/>
      <c r="I82" s="313"/>
      <c r="J82" s="313"/>
      <c r="K82" s="313"/>
      <c r="L82" s="313"/>
      <c r="M82" s="313"/>
      <c r="N82" s="313"/>
      <c r="O82" s="313"/>
      <c r="P82" s="313"/>
    </row>
    <row r="83" spans="1:16" ht="3.75" customHeight="1">
      <c r="A83" s="313"/>
      <c r="B83" s="314"/>
      <c r="C83" s="313"/>
      <c r="D83" s="313"/>
      <c r="E83" s="313"/>
      <c r="F83" s="313"/>
      <c r="G83" s="313"/>
      <c r="H83" s="313"/>
      <c r="I83" s="313"/>
      <c r="J83" s="313"/>
      <c r="K83" s="313"/>
      <c r="L83" s="313"/>
      <c r="M83" s="313"/>
      <c r="N83" s="313"/>
      <c r="O83" s="313"/>
      <c r="P83" s="313"/>
    </row>
    <row r="84" spans="1:16" ht="13.5">
      <c r="A84" s="313"/>
      <c r="B84" s="321" t="s">
        <v>197</v>
      </c>
      <c r="C84" s="313"/>
      <c r="D84" s="313"/>
      <c r="E84" s="313"/>
      <c r="F84" s="313"/>
      <c r="G84" s="313"/>
      <c r="H84" s="313"/>
      <c r="I84" s="313"/>
      <c r="J84" s="313"/>
      <c r="K84" s="313"/>
      <c r="L84" s="313"/>
      <c r="M84" s="313"/>
      <c r="N84" s="313"/>
      <c r="O84" s="313"/>
      <c r="P84" s="313"/>
    </row>
    <row r="85" spans="1:16" ht="12" customHeight="1">
      <c r="A85" s="313"/>
      <c r="B85" s="321"/>
      <c r="C85" s="313"/>
      <c r="D85" s="313"/>
      <c r="E85" s="313"/>
      <c r="F85" s="313"/>
      <c r="G85" s="313"/>
      <c r="H85" s="313"/>
      <c r="I85" s="313"/>
      <c r="J85" s="313"/>
      <c r="K85" s="313"/>
      <c r="L85" s="313"/>
      <c r="M85" s="313"/>
      <c r="N85" s="313"/>
      <c r="O85" s="313"/>
      <c r="P85" s="313"/>
    </row>
    <row r="86" spans="1:16" ht="21">
      <c r="A86" s="313"/>
      <c r="B86" s="316" t="s">
        <v>198</v>
      </c>
      <c r="C86" s="313"/>
      <c r="D86" s="313"/>
      <c r="E86" s="313"/>
      <c r="F86" s="313"/>
      <c r="G86" s="313"/>
      <c r="H86" s="313"/>
      <c r="I86" s="313"/>
      <c r="J86" s="313"/>
      <c r="K86" s="313"/>
      <c r="L86" s="313"/>
      <c r="M86" s="313"/>
      <c r="N86" s="313"/>
      <c r="O86" s="313"/>
      <c r="P86" s="313"/>
    </row>
    <row r="87" spans="1:16" ht="3.75" customHeight="1">
      <c r="A87" s="313"/>
      <c r="B87" s="314"/>
      <c r="C87" s="313"/>
      <c r="D87" s="313"/>
      <c r="E87" s="313"/>
      <c r="F87" s="313"/>
      <c r="G87" s="313"/>
      <c r="H87" s="313"/>
      <c r="I87" s="313"/>
      <c r="J87" s="313"/>
      <c r="K87" s="313"/>
      <c r="L87" s="313"/>
      <c r="M87" s="313"/>
      <c r="N87" s="313"/>
      <c r="O87" s="313"/>
      <c r="P87" s="313"/>
    </row>
    <row r="88" spans="1:16" ht="18.75" customHeight="1">
      <c r="A88" s="313"/>
      <c r="B88" s="322" t="s">
        <v>199</v>
      </c>
      <c r="C88" s="313"/>
      <c r="D88" s="313"/>
      <c r="E88" s="313"/>
      <c r="F88" s="313"/>
      <c r="G88" s="313"/>
      <c r="H88" s="313"/>
      <c r="I88" s="313"/>
      <c r="J88" s="313"/>
      <c r="K88" s="313"/>
      <c r="L88" s="313"/>
      <c r="M88" s="313"/>
      <c r="N88" s="313"/>
      <c r="O88" s="313"/>
      <c r="P88" s="313"/>
    </row>
    <row r="89" spans="1:16" ht="3.75" customHeight="1">
      <c r="A89" s="313"/>
      <c r="B89" s="314"/>
      <c r="C89" s="313"/>
      <c r="D89" s="313"/>
      <c r="E89" s="313"/>
      <c r="F89" s="313"/>
      <c r="G89" s="313"/>
      <c r="H89" s="313"/>
      <c r="I89" s="313"/>
      <c r="J89" s="313"/>
      <c r="K89" s="313"/>
      <c r="L89" s="313"/>
      <c r="M89" s="313"/>
      <c r="N89" s="313"/>
      <c r="O89" s="313"/>
      <c r="P89" s="313"/>
    </row>
    <row r="90" spans="1:16" ht="54.75">
      <c r="A90" s="313"/>
      <c r="B90" s="315" t="s">
        <v>200</v>
      </c>
      <c r="C90" s="313"/>
      <c r="D90" s="313"/>
      <c r="E90" s="313"/>
      <c r="F90" s="313"/>
      <c r="G90" s="313"/>
      <c r="H90" s="313"/>
      <c r="I90" s="313"/>
      <c r="J90" s="313"/>
      <c r="K90" s="313"/>
      <c r="L90" s="313"/>
      <c r="M90" s="313"/>
      <c r="N90" s="313"/>
      <c r="O90" s="313"/>
      <c r="P90" s="313"/>
    </row>
    <row r="91" spans="1:16" ht="3.75" customHeight="1">
      <c r="A91" s="313"/>
      <c r="B91" s="314"/>
      <c r="C91" s="313"/>
      <c r="D91" s="313"/>
      <c r="E91" s="313"/>
      <c r="F91" s="313"/>
      <c r="G91" s="313"/>
      <c r="H91" s="313"/>
      <c r="I91" s="313"/>
      <c r="J91" s="313"/>
      <c r="K91" s="313"/>
      <c r="L91" s="313"/>
      <c r="M91" s="313"/>
      <c r="N91" s="313"/>
      <c r="O91" s="313"/>
      <c r="P91" s="313"/>
    </row>
    <row r="92" spans="1:16" ht="43.5">
      <c r="A92" s="313"/>
      <c r="B92" s="315" t="s">
        <v>57</v>
      </c>
      <c r="C92" s="313"/>
      <c r="D92" s="313"/>
      <c r="E92" s="313"/>
      <c r="F92" s="313"/>
      <c r="G92" s="313"/>
      <c r="H92" s="313"/>
      <c r="I92" s="313"/>
      <c r="J92" s="313"/>
      <c r="K92" s="313"/>
      <c r="L92" s="313"/>
      <c r="M92" s="313"/>
      <c r="N92" s="313"/>
      <c r="O92" s="313"/>
      <c r="P92" s="313"/>
    </row>
    <row r="93" spans="1:16" ht="3.75" customHeight="1">
      <c r="A93" s="313"/>
      <c r="B93" s="314"/>
      <c r="C93" s="313"/>
      <c r="D93" s="313"/>
      <c r="E93" s="313"/>
      <c r="F93" s="313"/>
      <c r="G93" s="313"/>
      <c r="H93" s="313"/>
      <c r="I93" s="313"/>
      <c r="J93" s="313"/>
      <c r="K93" s="313"/>
      <c r="L93" s="313"/>
      <c r="M93" s="313"/>
      <c r="N93" s="313"/>
      <c r="O93" s="313"/>
      <c r="P93" s="313"/>
    </row>
    <row r="94" spans="1:16" ht="27">
      <c r="A94" s="313"/>
      <c r="B94" s="315" t="s">
        <v>201</v>
      </c>
      <c r="C94" s="313"/>
      <c r="D94" s="313"/>
      <c r="E94" s="313"/>
      <c r="F94" s="313"/>
      <c r="G94" s="313"/>
      <c r="H94" s="313"/>
      <c r="I94" s="313"/>
      <c r="J94" s="313"/>
      <c r="K94" s="313"/>
      <c r="L94" s="313"/>
      <c r="M94" s="313"/>
      <c r="N94" s="313"/>
      <c r="O94" s="313"/>
      <c r="P94" s="313"/>
    </row>
    <row r="95" spans="1:16" ht="3.75" customHeight="1">
      <c r="A95" s="313"/>
      <c r="B95" s="314"/>
      <c r="C95" s="313"/>
      <c r="D95" s="313"/>
      <c r="E95" s="313"/>
      <c r="F95" s="313"/>
      <c r="G95" s="313"/>
      <c r="H95" s="313"/>
      <c r="I95" s="313"/>
      <c r="J95" s="313"/>
      <c r="K95" s="313"/>
      <c r="L95" s="313"/>
      <c r="M95" s="313"/>
      <c r="N95" s="313"/>
      <c r="O95" s="313"/>
      <c r="P95" s="313"/>
    </row>
    <row r="96" spans="1:16" ht="17.25">
      <c r="A96" s="313"/>
      <c r="B96" s="322" t="s">
        <v>202</v>
      </c>
      <c r="C96" s="313"/>
      <c r="D96" s="313"/>
      <c r="E96" s="313"/>
      <c r="F96" s="313"/>
      <c r="G96" s="313"/>
      <c r="H96" s="313"/>
      <c r="I96" s="313"/>
      <c r="J96" s="313"/>
      <c r="K96" s="313"/>
      <c r="L96" s="313"/>
      <c r="M96" s="313"/>
      <c r="N96" s="313"/>
      <c r="O96" s="313"/>
      <c r="P96" s="313"/>
    </row>
    <row r="97" spans="1:16" ht="43.5">
      <c r="A97" s="313"/>
      <c r="B97" s="315" t="s">
        <v>203</v>
      </c>
      <c r="C97" s="313"/>
      <c r="D97" s="313"/>
      <c r="E97" s="313"/>
      <c r="F97" s="313"/>
      <c r="G97" s="313"/>
      <c r="H97" s="313"/>
      <c r="I97" s="313"/>
      <c r="J97" s="313"/>
      <c r="K97" s="313"/>
      <c r="L97" s="313"/>
      <c r="M97" s="313"/>
      <c r="N97" s="313"/>
      <c r="O97" s="313"/>
      <c r="P97" s="313"/>
    </row>
    <row r="98" spans="1:16" ht="43.5">
      <c r="A98" s="313"/>
      <c r="B98" s="327" t="s">
        <v>204</v>
      </c>
      <c r="C98" s="313"/>
      <c r="D98" s="313"/>
      <c r="E98" s="313"/>
      <c r="F98" s="313"/>
      <c r="G98" s="313"/>
      <c r="H98" s="313"/>
      <c r="I98" s="313"/>
      <c r="J98" s="313"/>
      <c r="K98" s="313"/>
      <c r="L98" s="313"/>
      <c r="M98" s="313"/>
      <c r="N98" s="313"/>
      <c r="O98" s="313"/>
      <c r="P98" s="313"/>
    </row>
    <row r="99" spans="1:16" ht="43.5">
      <c r="A99" s="313"/>
      <c r="B99" s="327" t="s">
        <v>204</v>
      </c>
      <c r="C99" s="313"/>
      <c r="D99" s="313"/>
      <c r="E99" s="313"/>
      <c r="F99" s="313"/>
      <c r="G99" s="313"/>
      <c r="H99" s="313"/>
      <c r="I99" s="313"/>
      <c r="J99" s="313"/>
      <c r="K99" s="313"/>
      <c r="L99" s="313"/>
      <c r="M99" s="313"/>
      <c r="N99" s="313"/>
      <c r="O99" s="313"/>
      <c r="P99" s="313"/>
    </row>
    <row r="100" spans="1:16" ht="12.75">
      <c r="A100" s="313"/>
      <c r="B100" s="313"/>
      <c r="C100" s="313"/>
      <c r="D100" s="313"/>
      <c r="E100" s="313"/>
      <c r="F100" s="313"/>
      <c r="G100" s="313"/>
      <c r="H100" s="313"/>
      <c r="I100" s="313"/>
      <c r="J100" s="313"/>
      <c r="K100" s="313"/>
      <c r="L100" s="313"/>
      <c r="M100" s="313"/>
      <c r="N100" s="313"/>
      <c r="O100" s="313"/>
      <c r="P100" s="313"/>
    </row>
    <row r="101" spans="1:16" ht="12.75">
      <c r="A101" s="313"/>
      <c r="B101" s="313"/>
      <c r="C101" s="313"/>
      <c r="D101" s="313"/>
      <c r="E101" s="313"/>
      <c r="F101" s="313"/>
      <c r="G101" s="313"/>
      <c r="H101" s="313"/>
      <c r="I101" s="313"/>
      <c r="J101" s="313"/>
      <c r="K101" s="313"/>
      <c r="L101" s="313"/>
      <c r="M101" s="313"/>
      <c r="N101" s="313"/>
      <c r="O101" s="313"/>
      <c r="P101" s="313"/>
    </row>
    <row r="102" spans="1:16" ht="12.75">
      <c r="A102" s="313"/>
      <c r="B102" s="313"/>
      <c r="C102" s="313"/>
      <c r="D102" s="313"/>
      <c r="E102" s="313"/>
      <c r="F102" s="313"/>
      <c r="G102" s="313"/>
      <c r="H102" s="313"/>
      <c r="I102" s="313"/>
      <c r="J102" s="313"/>
      <c r="K102" s="313"/>
      <c r="L102" s="313"/>
      <c r="M102" s="313"/>
      <c r="N102" s="313"/>
      <c r="O102" s="313"/>
      <c r="P102" s="313"/>
    </row>
    <row r="103" spans="1:16" ht="12.75">
      <c r="A103" s="313"/>
      <c r="B103" s="313"/>
      <c r="C103" s="313"/>
      <c r="D103" s="313"/>
      <c r="E103" s="313"/>
      <c r="F103" s="313"/>
      <c r="G103" s="313"/>
      <c r="H103" s="313"/>
      <c r="I103" s="313"/>
      <c r="J103" s="313"/>
      <c r="K103" s="313"/>
      <c r="L103" s="313"/>
      <c r="M103" s="313"/>
      <c r="N103" s="313"/>
      <c r="O103" s="313"/>
      <c r="P103" s="313"/>
    </row>
    <row r="104" spans="1:16" ht="12.75">
      <c r="A104" s="313"/>
      <c r="B104" s="313"/>
      <c r="C104" s="313"/>
      <c r="D104" s="313"/>
      <c r="E104" s="313"/>
      <c r="F104" s="313"/>
      <c r="G104" s="313"/>
      <c r="H104" s="313"/>
      <c r="I104" s="313"/>
      <c r="J104" s="313"/>
      <c r="K104" s="313"/>
      <c r="L104" s="313"/>
      <c r="M104" s="313"/>
      <c r="N104" s="313"/>
      <c r="O104" s="313"/>
      <c r="P104" s="313"/>
    </row>
    <row r="105" spans="1:16" ht="12.75">
      <c r="A105" s="313"/>
      <c r="B105" s="313"/>
      <c r="C105" s="313"/>
      <c r="D105" s="313"/>
      <c r="E105" s="313"/>
      <c r="F105" s="313"/>
      <c r="G105" s="313"/>
      <c r="H105" s="313"/>
      <c r="I105" s="313"/>
      <c r="J105" s="313"/>
      <c r="K105" s="313"/>
      <c r="L105" s="313"/>
      <c r="M105" s="313"/>
      <c r="N105" s="313"/>
      <c r="O105" s="313"/>
      <c r="P105" s="313"/>
    </row>
    <row r="106" spans="1:16" ht="12.75">
      <c r="A106" s="313"/>
      <c r="B106" s="313"/>
      <c r="C106" s="313"/>
      <c r="D106" s="313"/>
      <c r="E106" s="313"/>
      <c r="F106" s="313"/>
      <c r="G106" s="313"/>
      <c r="H106" s="313"/>
      <c r="I106" s="313"/>
      <c r="J106" s="313"/>
      <c r="K106" s="313"/>
      <c r="L106" s="313"/>
      <c r="M106" s="313"/>
      <c r="N106" s="313"/>
      <c r="O106" s="313"/>
      <c r="P106" s="313"/>
    </row>
    <row r="107" spans="1:16" ht="12.75">
      <c r="A107" s="313"/>
      <c r="B107" s="313"/>
      <c r="C107" s="313"/>
      <c r="D107" s="313"/>
      <c r="E107" s="313"/>
      <c r="F107" s="313"/>
      <c r="G107" s="313"/>
      <c r="H107" s="313"/>
      <c r="I107" s="313"/>
      <c r="J107" s="313"/>
      <c r="K107" s="313"/>
      <c r="L107" s="313"/>
      <c r="M107" s="313"/>
      <c r="N107" s="313"/>
      <c r="O107" s="313"/>
      <c r="P107" s="313"/>
    </row>
    <row r="108" spans="1:16" ht="12.75">
      <c r="A108" s="313"/>
      <c r="B108" s="313"/>
      <c r="C108" s="313"/>
      <c r="D108" s="313"/>
      <c r="E108" s="313"/>
      <c r="F108" s="313"/>
      <c r="G108" s="313"/>
      <c r="H108" s="313"/>
      <c r="I108" s="313"/>
      <c r="J108" s="313"/>
      <c r="K108" s="313"/>
      <c r="L108" s="313"/>
      <c r="M108" s="313"/>
      <c r="N108" s="313"/>
      <c r="O108" s="313"/>
      <c r="P108" s="313"/>
    </row>
    <row r="109" spans="1:16" ht="12.75">
      <c r="A109" s="313"/>
      <c r="B109" s="313"/>
      <c r="C109" s="313"/>
      <c r="D109" s="313"/>
      <c r="E109" s="313"/>
      <c r="F109" s="313"/>
      <c r="G109" s="313"/>
      <c r="H109" s="313"/>
      <c r="I109" s="313"/>
      <c r="J109" s="313"/>
      <c r="K109" s="313"/>
      <c r="L109" s="313"/>
      <c r="M109" s="313"/>
      <c r="N109" s="313"/>
      <c r="O109" s="313"/>
      <c r="P109" s="313"/>
    </row>
    <row r="110" spans="1:16" ht="12.75">
      <c r="A110" s="313"/>
      <c r="B110" s="313"/>
      <c r="C110" s="313"/>
      <c r="D110" s="313"/>
      <c r="E110" s="313"/>
      <c r="F110" s="313"/>
      <c r="G110" s="313"/>
      <c r="H110" s="313"/>
      <c r="I110" s="313"/>
      <c r="J110" s="313"/>
      <c r="K110" s="313"/>
      <c r="L110" s="313"/>
      <c r="M110" s="313"/>
      <c r="N110" s="313"/>
      <c r="O110" s="313"/>
      <c r="P110" s="313"/>
    </row>
    <row r="111" spans="1:16" ht="12.75">
      <c r="A111" s="313"/>
      <c r="B111" s="313"/>
      <c r="C111" s="313"/>
      <c r="D111" s="313"/>
      <c r="E111" s="313"/>
      <c r="F111" s="313"/>
      <c r="G111" s="313"/>
      <c r="H111" s="313"/>
      <c r="I111" s="313"/>
      <c r="J111" s="313"/>
      <c r="K111" s="313"/>
      <c r="L111" s="313"/>
      <c r="M111" s="313"/>
      <c r="N111" s="313"/>
      <c r="O111" s="313"/>
      <c r="P111" s="313"/>
    </row>
    <row r="112" spans="1:16" ht="12.75">
      <c r="A112" s="313"/>
      <c r="B112" s="313"/>
      <c r="C112" s="313"/>
      <c r="D112" s="313"/>
      <c r="E112" s="313"/>
      <c r="F112" s="313"/>
      <c r="G112" s="313"/>
      <c r="H112" s="313"/>
      <c r="I112" s="313"/>
      <c r="J112" s="313"/>
      <c r="K112" s="313"/>
      <c r="L112" s="313"/>
      <c r="M112" s="313"/>
      <c r="N112" s="313"/>
      <c r="O112" s="313"/>
      <c r="P112" s="313"/>
    </row>
    <row r="113" spans="1:16" ht="12.75">
      <c r="A113" s="313"/>
      <c r="B113" s="313"/>
      <c r="C113" s="313"/>
      <c r="D113" s="313"/>
      <c r="E113" s="313"/>
      <c r="F113" s="313"/>
      <c r="G113" s="313"/>
      <c r="H113" s="313"/>
      <c r="I113" s="313"/>
      <c r="J113" s="313"/>
      <c r="K113" s="313"/>
      <c r="L113" s="313"/>
      <c r="M113" s="313"/>
      <c r="N113" s="313"/>
      <c r="O113" s="313"/>
      <c r="P113" s="313"/>
    </row>
    <row r="114" spans="1:16" ht="12.75">
      <c r="A114" s="313"/>
      <c r="B114" s="313"/>
      <c r="C114" s="313"/>
      <c r="D114" s="313"/>
      <c r="E114" s="313"/>
      <c r="F114" s="313"/>
      <c r="G114" s="313"/>
      <c r="H114" s="313"/>
      <c r="I114" s="313"/>
      <c r="J114" s="313"/>
      <c r="K114" s="313"/>
      <c r="L114" s="313"/>
      <c r="M114" s="313"/>
      <c r="N114" s="313"/>
      <c r="O114" s="313"/>
      <c r="P114" s="313"/>
    </row>
    <row r="115" spans="1:16" ht="12.75">
      <c r="A115" s="313"/>
      <c r="B115" s="313"/>
      <c r="C115" s="313"/>
      <c r="D115" s="313"/>
      <c r="E115" s="313"/>
      <c r="F115" s="313"/>
      <c r="G115" s="313"/>
      <c r="H115" s="313"/>
      <c r="I115" s="313"/>
      <c r="J115" s="313"/>
      <c r="K115" s="313"/>
      <c r="L115" s="313"/>
      <c r="M115" s="313"/>
      <c r="N115" s="313"/>
      <c r="O115" s="313"/>
      <c r="P115" s="313"/>
    </row>
    <row r="116" spans="1:16" ht="12.75">
      <c r="A116" s="313"/>
      <c r="B116" s="313"/>
      <c r="C116" s="313"/>
      <c r="D116" s="313"/>
      <c r="E116" s="313"/>
      <c r="F116" s="313"/>
      <c r="G116" s="313"/>
      <c r="H116" s="313"/>
      <c r="I116" s="313"/>
      <c r="J116" s="313"/>
      <c r="K116" s="313"/>
      <c r="L116" s="313"/>
      <c r="M116" s="313"/>
      <c r="N116" s="313"/>
      <c r="O116" s="313"/>
      <c r="P116" s="313"/>
    </row>
    <row r="117" spans="1:16" ht="12.75">
      <c r="A117" s="313"/>
      <c r="B117" s="313"/>
      <c r="C117" s="313"/>
      <c r="D117" s="313"/>
      <c r="E117" s="313"/>
      <c r="F117" s="313"/>
      <c r="G117" s="313"/>
      <c r="H117" s="313"/>
      <c r="I117" s="313"/>
      <c r="J117" s="313"/>
      <c r="K117" s="313"/>
      <c r="L117" s="313"/>
      <c r="M117" s="313"/>
      <c r="N117" s="313"/>
      <c r="O117" s="313"/>
      <c r="P117" s="313"/>
    </row>
    <row r="118" spans="1:16" ht="12.75">
      <c r="A118" s="313"/>
      <c r="B118" s="313"/>
      <c r="C118" s="313"/>
      <c r="D118" s="313"/>
      <c r="E118" s="313"/>
      <c r="F118" s="313"/>
      <c r="G118" s="313"/>
      <c r="H118" s="313"/>
      <c r="I118" s="313"/>
      <c r="J118" s="313"/>
      <c r="K118" s="313"/>
      <c r="L118" s="313"/>
      <c r="M118" s="313"/>
      <c r="N118" s="313"/>
      <c r="O118" s="313"/>
      <c r="P118" s="313"/>
    </row>
    <row r="119" spans="1:16" ht="12.75">
      <c r="A119" s="313"/>
      <c r="B119" s="313"/>
      <c r="C119" s="313"/>
      <c r="D119" s="313"/>
      <c r="E119" s="313"/>
      <c r="F119" s="313"/>
      <c r="G119" s="313"/>
      <c r="H119" s="313"/>
      <c r="I119" s="313"/>
      <c r="J119" s="313"/>
      <c r="K119" s="313"/>
      <c r="L119" s="313"/>
      <c r="M119" s="313"/>
      <c r="N119" s="313"/>
      <c r="O119" s="313"/>
      <c r="P119" s="313"/>
    </row>
    <row r="120" spans="1:16" ht="12.75">
      <c r="A120" s="313"/>
      <c r="B120" s="313"/>
      <c r="C120" s="313"/>
      <c r="D120" s="313"/>
      <c r="E120" s="313"/>
      <c r="F120" s="313"/>
      <c r="G120" s="313"/>
      <c r="H120" s="313"/>
      <c r="I120" s="313"/>
      <c r="J120" s="313"/>
      <c r="K120" s="313"/>
      <c r="L120" s="313"/>
      <c r="M120" s="313"/>
      <c r="N120" s="313"/>
      <c r="O120" s="313"/>
      <c r="P120" s="313"/>
    </row>
    <row r="121" spans="1:16" ht="12.75">
      <c r="A121" s="313"/>
      <c r="B121" s="313"/>
      <c r="C121" s="313"/>
      <c r="D121" s="313"/>
      <c r="E121" s="313"/>
      <c r="F121" s="313"/>
      <c r="G121" s="313"/>
      <c r="H121" s="313"/>
      <c r="I121" s="313"/>
      <c r="J121" s="313"/>
      <c r="K121" s="313"/>
      <c r="L121" s="313"/>
      <c r="M121" s="313"/>
      <c r="N121" s="313"/>
      <c r="O121" s="313"/>
      <c r="P121" s="313"/>
    </row>
    <row r="122" spans="1:16" ht="12.75">
      <c r="A122" s="313"/>
      <c r="B122" s="313"/>
      <c r="C122" s="313"/>
      <c r="D122" s="313"/>
      <c r="E122" s="313"/>
      <c r="F122" s="313"/>
      <c r="G122" s="313"/>
      <c r="H122" s="313"/>
      <c r="I122" s="313"/>
      <c r="J122" s="313"/>
      <c r="K122" s="313"/>
      <c r="L122" s="313"/>
      <c r="M122" s="313"/>
      <c r="N122" s="313"/>
      <c r="O122" s="313"/>
      <c r="P122" s="313"/>
    </row>
    <row r="123" spans="1:16" ht="12.75">
      <c r="A123" s="313"/>
      <c r="B123" s="313"/>
      <c r="C123" s="313"/>
      <c r="D123" s="313"/>
      <c r="E123" s="313"/>
      <c r="F123" s="313"/>
      <c r="G123" s="313"/>
      <c r="H123" s="313"/>
      <c r="I123" s="313"/>
      <c r="J123" s="313"/>
      <c r="K123" s="313"/>
      <c r="L123" s="313"/>
      <c r="M123" s="313"/>
      <c r="N123" s="313"/>
      <c r="O123" s="313"/>
      <c r="P123" s="313"/>
    </row>
    <row r="124" spans="1:16" ht="12.75">
      <c r="A124" s="313"/>
      <c r="B124" s="313"/>
      <c r="C124" s="313"/>
      <c r="D124" s="313"/>
      <c r="E124" s="313"/>
      <c r="F124" s="313"/>
      <c r="G124" s="313"/>
      <c r="H124" s="313"/>
      <c r="I124" s="313"/>
      <c r="J124" s="313"/>
      <c r="K124" s="313"/>
      <c r="L124" s="313"/>
      <c r="M124" s="313"/>
      <c r="N124" s="313"/>
      <c r="O124" s="313"/>
      <c r="P124" s="313"/>
    </row>
    <row r="125" spans="1:16" ht="12.75">
      <c r="A125" s="313"/>
      <c r="B125" s="313"/>
      <c r="C125" s="313"/>
      <c r="D125" s="313"/>
      <c r="E125" s="313"/>
      <c r="F125" s="313"/>
      <c r="G125" s="313"/>
      <c r="H125" s="313"/>
      <c r="I125" s="313"/>
      <c r="J125" s="313"/>
      <c r="K125" s="313"/>
      <c r="L125" s="313"/>
      <c r="M125" s="313"/>
      <c r="N125" s="313"/>
      <c r="O125" s="313"/>
      <c r="P125" s="313"/>
    </row>
    <row r="126" spans="1:16" ht="12.75">
      <c r="A126" s="313"/>
      <c r="B126" s="313"/>
      <c r="C126" s="313"/>
      <c r="D126" s="313"/>
      <c r="E126" s="313"/>
      <c r="F126" s="313"/>
      <c r="G126" s="313"/>
      <c r="H126" s="313"/>
      <c r="I126" s="313"/>
      <c r="J126" s="313"/>
      <c r="K126" s="313"/>
      <c r="L126" s="313"/>
      <c r="M126" s="313"/>
      <c r="N126" s="313"/>
      <c r="O126" s="313"/>
      <c r="P126" s="313"/>
    </row>
    <row r="127" spans="1:16" ht="12.75">
      <c r="A127" s="313"/>
      <c r="B127" s="313"/>
      <c r="C127" s="313"/>
      <c r="D127" s="313"/>
      <c r="E127" s="313"/>
      <c r="F127" s="313"/>
      <c r="G127" s="313"/>
      <c r="H127" s="313"/>
      <c r="I127" s="313"/>
      <c r="J127" s="313"/>
      <c r="K127" s="313"/>
      <c r="L127" s="313"/>
      <c r="M127" s="313"/>
      <c r="N127" s="313"/>
      <c r="O127" s="313"/>
      <c r="P127" s="313"/>
    </row>
    <row r="128" spans="1:16" ht="12.75">
      <c r="A128" s="313"/>
      <c r="B128" s="313"/>
      <c r="C128" s="313"/>
      <c r="D128" s="313"/>
      <c r="E128" s="313"/>
      <c r="F128" s="313"/>
      <c r="G128" s="313"/>
      <c r="H128" s="313"/>
      <c r="I128" s="313"/>
      <c r="J128" s="313"/>
      <c r="K128" s="313"/>
      <c r="L128" s="313"/>
      <c r="M128" s="313"/>
      <c r="N128" s="313"/>
      <c r="O128" s="313"/>
      <c r="P128" s="313"/>
    </row>
    <row r="129" spans="1:16" ht="12.75">
      <c r="A129" s="313"/>
      <c r="B129" s="313"/>
      <c r="C129" s="313"/>
      <c r="D129" s="313"/>
      <c r="E129" s="313"/>
      <c r="F129" s="313"/>
      <c r="G129" s="313"/>
      <c r="H129" s="313"/>
      <c r="I129" s="313"/>
      <c r="J129" s="313"/>
      <c r="K129" s="313"/>
      <c r="L129" s="313"/>
      <c r="M129" s="313"/>
      <c r="N129" s="313"/>
      <c r="O129" s="313"/>
      <c r="P129" s="313"/>
    </row>
    <row r="130" spans="1:16" ht="12.75">
      <c r="A130" s="313"/>
      <c r="B130" s="313"/>
      <c r="C130" s="313"/>
      <c r="D130" s="313"/>
      <c r="E130" s="313"/>
      <c r="F130" s="313"/>
      <c r="G130" s="313"/>
      <c r="H130" s="313"/>
      <c r="I130" s="313"/>
      <c r="J130" s="313"/>
      <c r="K130" s="313"/>
      <c r="L130" s="313"/>
      <c r="M130" s="313"/>
      <c r="N130" s="313"/>
      <c r="O130" s="313"/>
      <c r="P130" s="313"/>
    </row>
    <row r="131" spans="1:16" ht="12.75">
      <c r="A131" s="313"/>
      <c r="B131" s="313"/>
      <c r="C131" s="313"/>
      <c r="D131" s="313"/>
      <c r="E131" s="313"/>
      <c r="F131" s="313"/>
      <c r="G131" s="313"/>
      <c r="H131" s="313"/>
      <c r="I131" s="313"/>
      <c r="J131" s="313"/>
      <c r="K131" s="313"/>
      <c r="L131" s="313"/>
      <c r="M131" s="313"/>
      <c r="N131" s="313"/>
      <c r="O131" s="313"/>
      <c r="P131" s="313"/>
    </row>
    <row r="132" spans="1:16" ht="12.75">
      <c r="A132" s="313"/>
      <c r="B132" s="313"/>
      <c r="C132" s="313"/>
      <c r="D132" s="313"/>
      <c r="E132" s="313"/>
      <c r="F132" s="313"/>
      <c r="G132" s="313"/>
      <c r="H132" s="313"/>
      <c r="I132" s="313"/>
      <c r="J132" s="313"/>
      <c r="K132" s="313"/>
      <c r="L132" s="313"/>
      <c r="M132" s="313"/>
      <c r="N132" s="313"/>
      <c r="O132" s="313"/>
      <c r="P132" s="313"/>
    </row>
    <row r="133" spans="1:16" ht="12.75">
      <c r="A133" s="313"/>
      <c r="B133" s="313"/>
      <c r="C133" s="313"/>
      <c r="D133" s="313"/>
      <c r="E133" s="313"/>
      <c r="F133" s="313"/>
      <c r="G133" s="313"/>
      <c r="H133" s="313"/>
      <c r="I133" s="313"/>
      <c r="J133" s="313"/>
      <c r="K133" s="313"/>
      <c r="L133" s="313"/>
      <c r="M133" s="313"/>
      <c r="N133" s="313"/>
      <c r="O133" s="313"/>
      <c r="P133" s="313"/>
    </row>
    <row r="134" spans="1:16" ht="12.75">
      <c r="A134" s="313"/>
      <c r="B134" s="313"/>
      <c r="C134" s="313"/>
      <c r="D134" s="313"/>
      <c r="E134" s="313"/>
      <c r="F134" s="313"/>
      <c r="G134" s="313"/>
      <c r="H134" s="313"/>
      <c r="I134" s="313"/>
      <c r="J134" s="313"/>
      <c r="K134" s="313"/>
      <c r="L134" s="313"/>
      <c r="M134" s="313"/>
      <c r="N134" s="313"/>
      <c r="O134" s="313"/>
      <c r="P134" s="313"/>
    </row>
    <row r="135" spans="1:16" ht="12.75">
      <c r="A135" s="313"/>
      <c r="B135" s="313"/>
      <c r="C135" s="313"/>
      <c r="D135" s="313"/>
      <c r="E135" s="313"/>
      <c r="F135" s="313"/>
      <c r="G135" s="313"/>
      <c r="H135" s="313"/>
      <c r="I135" s="313"/>
      <c r="J135" s="313"/>
      <c r="K135" s="313"/>
      <c r="L135" s="313"/>
      <c r="M135" s="313"/>
      <c r="N135" s="313"/>
      <c r="O135" s="313"/>
      <c r="P135" s="313"/>
    </row>
    <row r="136" spans="1:16" ht="12.75">
      <c r="A136" s="313"/>
      <c r="B136" s="313"/>
      <c r="C136" s="313"/>
      <c r="D136" s="313"/>
      <c r="E136" s="313"/>
      <c r="F136" s="313"/>
      <c r="G136" s="313"/>
      <c r="H136" s="313"/>
      <c r="I136" s="313"/>
      <c r="J136" s="313"/>
      <c r="K136" s="313"/>
      <c r="L136" s="313"/>
      <c r="M136" s="313"/>
      <c r="N136" s="313"/>
      <c r="O136" s="313"/>
      <c r="P136" s="313"/>
    </row>
    <row r="137" spans="1:16" ht="12.75">
      <c r="A137" s="313"/>
      <c r="B137" s="313"/>
      <c r="C137" s="313"/>
      <c r="D137" s="313"/>
      <c r="E137" s="313"/>
      <c r="F137" s="313"/>
      <c r="G137" s="313"/>
      <c r="H137" s="313"/>
      <c r="I137" s="313"/>
      <c r="J137" s="313"/>
      <c r="K137" s="313"/>
      <c r="L137" s="313"/>
      <c r="M137" s="313"/>
      <c r="N137" s="313"/>
      <c r="O137" s="313"/>
      <c r="P137" s="313"/>
    </row>
    <row r="138" spans="1:16" ht="12.75">
      <c r="A138" s="313"/>
      <c r="B138" s="313"/>
      <c r="C138" s="313"/>
      <c r="D138" s="313"/>
      <c r="E138" s="313"/>
      <c r="F138" s="313"/>
      <c r="G138" s="313"/>
      <c r="H138" s="313"/>
      <c r="I138" s="313"/>
      <c r="J138" s="313"/>
      <c r="K138" s="313"/>
      <c r="L138" s="313"/>
      <c r="M138" s="313"/>
      <c r="N138" s="313"/>
      <c r="O138" s="313"/>
      <c r="P138" s="313"/>
    </row>
    <row r="139" spans="1:16" ht="12.75">
      <c r="A139" s="313"/>
      <c r="B139" s="313"/>
      <c r="C139" s="313"/>
      <c r="D139" s="313"/>
      <c r="E139" s="313"/>
      <c r="F139" s="313"/>
      <c r="G139" s="313"/>
      <c r="H139" s="313"/>
      <c r="I139" s="313"/>
      <c r="J139" s="313"/>
      <c r="K139" s="313"/>
      <c r="L139" s="313"/>
      <c r="M139" s="313"/>
      <c r="N139" s="313"/>
      <c r="O139" s="313"/>
      <c r="P139" s="313"/>
    </row>
    <row r="140" spans="1:16" ht="12.75">
      <c r="A140" s="313"/>
      <c r="B140" s="313"/>
      <c r="C140" s="313"/>
      <c r="D140" s="313"/>
      <c r="E140" s="313"/>
      <c r="F140" s="313"/>
      <c r="G140" s="313"/>
      <c r="H140" s="313"/>
      <c r="I140" s="313"/>
      <c r="J140" s="313"/>
      <c r="K140" s="313"/>
      <c r="L140" s="313"/>
      <c r="M140" s="313"/>
      <c r="N140" s="313"/>
      <c r="O140" s="313"/>
      <c r="P140" s="313"/>
    </row>
    <row r="141" spans="1:16" ht="12.75">
      <c r="A141" s="313"/>
      <c r="B141" s="313"/>
      <c r="C141" s="313"/>
      <c r="D141" s="313"/>
      <c r="E141" s="313"/>
      <c r="F141" s="313"/>
      <c r="G141" s="313"/>
      <c r="H141" s="313"/>
      <c r="I141" s="313"/>
      <c r="J141" s="313"/>
      <c r="K141" s="313"/>
      <c r="L141" s="313"/>
      <c r="M141" s="313"/>
      <c r="N141" s="313"/>
      <c r="O141" s="313"/>
      <c r="P141" s="313"/>
    </row>
    <row r="142" spans="1:16" ht="12.75">
      <c r="A142" s="313"/>
      <c r="B142" s="313"/>
      <c r="C142" s="313"/>
      <c r="D142" s="313"/>
      <c r="E142" s="313"/>
      <c r="F142" s="313"/>
      <c r="G142" s="313"/>
      <c r="H142" s="313"/>
      <c r="I142" s="313"/>
      <c r="J142" s="313"/>
      <c r="K142" s="313"/>
      <c r="L142" s="313"/>
      <c r="M142" s="313"/>
      <c r="N142" s="313"/>
      <c r="O142" s="313"/>
      <c r="P142" s="313"/>
    </row>
    <row r="143" spans="1:16" ht="12.75">
      <c r="A143" s="313"/>
      <c r="B143" s="313"/>
      <c r="C143" s="313"/>
      <c r="D143" s="313"/>
      <c r="E143" s="313"/>
      <c r="F143" s="313"/>
      <c r="G143" s="313"/>
      <c r="H143" s="313"/>
      <c r="I143" s="313"/>
      <c r="J143" s="313"/>
      <c r="K143" s="313"/>
      <c r="L143" s="313"/>
      <c r="M143" s="313"/>
      <c r="N143" s="313"/>
      <c r="O143" s="313"/>
      <c r="P143" s="313"/>
    </row>
    <row r="144" spans="1:16" ht="12.75">
      <c r="A144" s="313"/>
      <c r="B144" s="313"/>
      <c r="C144" s="313"/>
      <c r="D144" s="313"/>
      <c r="E144" s="313"/>
      <c r="F144" s="313"/>
      <c r="G144" s="313"/>
      <c r="H144" s="313"/>
      <c r="I144" s="313"/>
      <c r="J144" s="313"/>
      <c r="K144" s="313"/>
      <c r="L144" s="313"/>
      <c r="M144" s="313"/>
      <c r="N144" s="313"/>
      <c r="O144" s="313"/>
      <c r="P144" s="313"/>
    </row>
    <row r="145" spans="1:16" ht="12.75">
      <c r="A145" s="313"/>
      <c r="B145" s="313"/>
      <c r="C145" s="313"/>
      <c r="D145" s="313"/>
      <c r="E145" s="313"/>
      <c r="F145" s="313"/>
      <c r="G145" s="313"/>
      <c r="H145" s="313"/>
      <c r="I145" s="313"/>
      <c r="J145" s="313"/>
      <c r="K145" s="313"/>
      <c r="L145" s="313"/>
      <c r="M145" s="313"/>
      <c r="N145" s="313"/>
      <c r="O145" s="313"/>
      <c r="P145" s="313"/>
    </row>
    <row r="146" spans="1:16" ht="12.75">
      <c r="A146" s="313"/>
      <c r="B146" s="313"/>
      <c r="C146" s="313"/>
      <c r="D146" s="313"/>
      <c r="E146" s="313"/>
      <c r="F146" s="313"/>
      <c r="G146" s="313"/>
      <c r="H146" s="313"/>
      <c r="I146" s="313"/>
      <c r="J146" s="313"/>
      <c r="K146" s="313"/>
      <c r="L146" s="313"/>
      <c r="M146" s="313"/>
      <c r="N146" s="313"/>
      <c r="O146" s="313"/>
      <c r="P146" s="313"/>
    </row>
    <row r="147" spans="1:16" ht="12.75">
      <c r="A147" s="313"/>
      <c r="B147" s="313"/>
      <c r="C147" s="313"/>
      <c r="D147" s="313"/>
      <c r="E147" s="313"/>
      <c r="F147" s="313"/>
      <c r="G147" s="313"/>
      <c r="H147" s="313"/>
      <c r="I147" s="313"/>
      <c r="J147" s="313"/>
      <c r="K147" s="313"/>
      <c r="L147" s="313"/>
      <c r="M147" s="313"/>
      <c r="N147" s="313"/>
      <c r="O147" s="313"/>
      <c r="P147" s="313"/>
    </row>
    <row r="148" spans="1:16" ht="12.75">
      <c r="A148" s="313"/>
      <c r="B148" s="313"/>
      <c r="C148" s="313"/>
      <c r="D148" s="313"/>
      <c r="E148" s="313"/>
      <c r="F148" s="313"/>
      <c r="G148" s="313"/>
      <c r="H148" s="313"/>
      <c r="I148" s="313"/>
      <c r="J148" s="313"/>
      <c r="K148" s="313"/>
      <c r="L148" s="313"/>
      <c r="M148" s="313"/>
      <c r="N148" s="313"/>
      <c r="O148" s="313"/>
      <c r="P148" s="313"/>
    </row>
    <row r="149" spans="1:16" ht="12.75">
      <c r="A149" s="313"/>
      <c r="B149" s="313"/>
      <c r="C149" s="313"/>
      <c r="D149" s="313"/>
      <c r="E149" s="313"/>
      <c r="F149" s="313"/>
      <c r="G149" s="313"/>
      <c r="H149" s="313"/>
      <c r="I149" s="313"/>
      <c r="J149" s="313"/>
      <c r="K149" s="313"/>
      <c r="L149" s="313"/>
      <c r="M149" s="313"/>
      <c r="N149" s="313"/>
      <c r="O149" s="313"/>
      <c r="P149" s="313"/>
    </row>
    <row r="150" spans="1:16" ht="12.75">
      <c r="A150" s="313"/>
      <c r="B150" s="313"/>
      <c r="C150" s="313"/>
      <c r="D150" s="313"/>
      <c r="E150" s="313"/>
      <c r="F150" s="313"/>
      <c r="G150" s="313"/>
      <c r="H150" s="313"/>
      <c r="I150" s="313"/>
      <c r="J150" s="313"/>
      <c r="K150" s="313"/>
      <c r="L150" s="313"/>
      <c r="M150" s="313"/>
      <c r="N150" s="313"/>
      <c r="O150" s="313"/>
      <c r="P150" s="313"/>
    </row>
    <row r="151" spans="1:16" ht="12.75">
      <c r="A151" s="313"/>
      <c r="B151" s="313"/>
      <c r="C151" s="313"/>
      <c r="D151" s="313"/>
      <c r="E151" s="313"/>
      <c r="F151" s="313"/>
      <c r="G151" s="313"/>
      <c r="H151" s="313"/>
      <c r="I151" s="313"/>
      <c r="J151" s="313"/>
      <c r="K151" s="313"/>
      <c r="L151" s="313"/>
      <c r="M151" s="313"/>
      <c r="N151" s="313"/>
      <c r="O151" s="313"/>
      <c r="P151" s="313"/>
    </row>
    <row r="152" spans="1:16" ht="12.75">
      <c r="A152" s="313"/>
      <c r="B152" s="313"/>
      <c r="C152" s="313"/>
      <c r="D152" s="313"/>
      <c r="E152" s="313"/>
      <c r="F152" s="313"/>
      <c r="G152" s="313"/>
      <c r="H152" s="313"/>
      <c r="I152" s="313"/>
      <c r="J152" s="313"/>
      <c r="K152" s="313"/>
      <c r="L152" s="313"/>
      <c r="M152" s="313"/>
      <c r="N152" s="313"/>
      <c r="O152" s="313"/>
      <c r="P152" s="313"/>
    </row>
    <row r="153" spans="1:16" ht="12.75">
      <c r="A153" s="313"/>
      <c r="B153" s="313"/>
      <c r="C153" s="313"/>
      <c r="D153" s="313"/>
      <c r="E153" s="313"/>
      <c r="F153" s="313"/>
      <c r="G153" s="313"/>
      <c r="H153" s="313"/>
      <c r="I153" s="313"/>
      <c r="J153" s="313"/>
      <c r="K153" s="313"/>
      <c r="L153" s="313"/>
      <c r="M153" s="313"/>
      <c r="N153" s="313"/>
      <c r="O153" s="313"/>
      <c r="P153" s="313"/>
    </row>
    <row r="154" spans="1:16" ht="12.75">
      <c r="A154" s="313"/>
      <c r="B154" s="313"/>
      <c r="C154" s="313"/>
      <c r="D154" s="313"/>
      <c r="E154" s="313"/>
      <c r="F154" s="313"/>
      <c r="G154" s="313"/>
      <c r="H154" s="313"/>
      <c r="I154" s="313"/>
      <c r="J154" s="313"/>
      <c r="K154" s="313"/>
      <c r="L154" s="313"/>
      <c r="M154" s="313"/>
      <c r="N154" s="313"/>
      <c r="O154" s="313"/>
      <c r="P154" s="313"/>
    </row>
    <row r="155" spans="1:16" ht="12.75">
      <c r="A155" s="313"/>
      <c r="B155" s="313"/>
      <c r="C155" s="313"/>
      <c r="D155" s="313"/>
      <c r="E155" s="313"/>
      <c r="F155" s="313"/>
      <c r="G155" s="313"/>
      <c r="H155" s="313"/>
      <c r="I155" s="313"/>
      <c r="J155" s="313"/>
      <c r="K155" s="313"/>
      <c r="L155" s="313"/>
      <c r="M155" s="313"/>
      <c r="N155" s="313"/>
      <c r="O155" s="313"/>
      <c r="P155" s="313"/>
    </row>
    <row r="156" spans="1:16" ht="12.75">
      <c r="A156" s="313"/>
      <c r="B156" s="313"/>
      <c r="C156" s="313"/>
      <c r="D156" s="313"/>
      <c r="E156" s="313"/>
      <c r="F156" s="313"/>
      <c r="G156" s="313"/>
      <c r="H156" s="313"/>
      <c r="I156" s="313"/>
      <c r="J156" s="313"/>
      <c r="K156" s="313"/>
      <c r="L156" s="313"/>
      <c r="M156" s="313"/>
      <c r="N156" s="313"/>
      <c r="O156" s="313"/>
      <c r="P156" s="313"/>
    </row>
    <row r="157" spans="1:16" ht="12.75">
      <c r="A157" s="313"/>
      <c r="B157" s="313"/>
      <c r="C157" s="313"/>
      <c r="D157" s="313"/>
      <c r="E157" s="313"/>
      <c r="F157" s="313"/>
      <c r="G157" s="313"/>
      <c r="H157" s="313"/>
      <c r="I157" s="313"/>
      <c r="J157" s="313"/>
      <c r="K157" s="313"/>
      <c r="L157" s="313"/>
      <c r="M157" s="313"/>
      <c r="N157" s="313"/>
      <c r="O157" s="313"/>
      <c r="P157" s="313"/>
    </row>
    <row r="158" spans="1:16" ht="12.75">
      <c r="A158" s="313"/>
      <c r="B158" s="313"/>
      <c r="C158" s="313"/>
      <c r="D158" s="313"/>
      <c r="E158" s="313"/>
      <c r="F158" s="313"/>
      <c r="G158" s="313"/>
      <c r="H158" s="313"/>
      <c r="I158" s="313"/>
      <c r="J158" s="313"/>
      <c r="K158" s="313"/>
      <c r="L158" s="313"/>
      <c r="M158" s="313"/>
      <c r="N158" s="313"/>
      <c r="O158" s="313"/>
      <c r="P158" s="313"/>
    </row>
    <row r="159" spans="1:16" ht="12.75">
      <c r="A159" s="313"/>
      <c r="B159" s="313"/>
      <c r="C159" s="313"/>
      <c r="D159" s="313"/>
      <c r="E159" s="313"/>
      <c r="F159" s="313"/>
      <c r="G159" s="313"/>
      <c r="H159" s="313"/>
      <c r="I159" s="313"/>
      <c r="J159" s="313"/>
      <c r="K159" s="313"/>
      <c r="L159" s="313"/>
      <c r="M159" s="313"/>
      <c r="N159" s="313"/>
      <c r="O159" s="313"/>
      <c r="P159" s="313"/>
    </row>
    <row r="160" spans="1:16" ht="12.75">
      <c r="A160" s="313"/>
      <c r="B160" s="313"/>
      <c r="C160" s="313"/>
      <c r="D160" s="313"/>
      <c r="E160" s="313"/>
      <c r="F160" s="313"/>
      <c r="G160" s="313"/>
      <c r="H160" s="313"/>
      <c r="I160" s="313"/>
      <c r="J160" s="313"/>
      <c r="K160" s="313"/>
      <c r="L160" s="313"/>
      <c r="M160" s="313"/>
      <c r="N160" s="313"/>
      <c r="O160" s="313"/>
      <c r="P160" s="313"/>
    </row>
    <row r="161" spans="1:16" ht="12.75">
      <c r="A161" s="313"/>
      <c r="B161" s="313"/>
      <c r="C161" s="313"/>
      <c r="D161" s="313"/>
      <c r="E161" s="313"/>
      <c r="F161" s="313"/>
      <c r="G161" s="313"/>
      <c r="H161" s="313"/>
      <c r="I161" s="313"/>
      <c r="J161" s="313"/>
      <c r="K161" s="313"/>
      <c r="L161" s="313"/>
      <c r="M161" s="313"/>
      <c r="N161" s="313"/>
      <c r="O161" s="313"/>
      <c r="P161" s="313"/>
    </row>
    <row r="162" spans="1:16" ht="12.75">
      <c r="A162" s="313"/>
      <c r="B162" s="313"/>
      <c r="C162" s="313"/>
      <c r="D162" s="313"/>
      <c r="E162" s="313"/>
      <c r="F162" s="313"/>
      <c r="G162" s="313"/>
      <c r="H162" s="313"/>
      <c r="I162" s="313"/>
      <c r="J162" s="313"/>
      <c r="K162" s="313"/>
      <c r="L162" s="313"/>
      <c r="M162" s="313"/>
      <c r="N162" s="313"/>
      <c r="O162" s="313"/>
      <c r="P162" s="313"/>
    </row>
    <row r="163" spans="1:16" ht="12.75">
      <c r="A163" s="313"/>
      <c r="B163" s="313"/>
      <c r="C163" s="313"/>
      <c r="D163" s="313"/>
      <c r="E163" s="313"/>
      <c r="F163" s="313"/>
      <c r="G163" s="313"/>
      <c r="H163" s="313"/>
      <c r="I163" s="313"/>
      <c r="J163" s="313"/>
      <c r="K163" s="313"/>
      <c r="L163" s="313"/>
      <c r="M163" s="313"/>
      <c r="N163" s="313"/>
      <c r="O163" s="313"/>
      <c r="P163" s="313"/>
    </row>
    <row r="164" spans="1:16" ht="12.75">
      <c r="A164" s="313"/>
      <c r="B164" s="313"/>
      <c r="C164" s="313"/>
      <c r="D164" s="313"/>
      <c r="E164" s="313"/>
      <c r="F164" s="313"/>
      <c r="G164" s="313"/>
      <c r="H164" s="313"/>
      <c r="I164" s="313"/>
      <c r="J164" s="313"/>
      <c r="K164" s="313"/>
      <c r="L164" s="313"/>
      <c r="M164" s="313"/>
      <c r="N164" s="313"/>
      <c r="O164" s="313"/>
      <c r="P164" s="313"/>
    </row>
    <row r="165" spans="1:16" ht="12.75">
      <c r="A165" s="313"/>
      <c r="B165" s="313"/>
      <c r="C165" s="313"/>
      <c r="D165" s="313"/>
      <c r="E165" s="313"/>
      <c r="F165" s="313"/>
      <c r="G165" s="313"/>
      <c r="H165" s="313"/>
      <c r="I165" s="313"/>
      <c r="J165" s="313"/>
      <c r="K165" s="313"/>
      <c r="L165" s="313"/>
      <c r="M165" s="313"/>
      <c r="N165" s="313"/>
      <c r="O165" s="313"/>
      <c r="P165" s="313"/>
    </row>
    <row r="166" spans="1:16" ht="12.75">
      <c r="A166" s="313"/>
      <c r="B166" s="313"/>
      <c r="C166" s="313"/>
      <c r="D166" s="313"/>
      <c r="E166" s="313"/>
      <c r="F166" s="313"/>
      <c r="G166" s="313"/>
      <c r="H166" s="313"/>
      <c r="I166" s="313"/>
      <c r="J166" s="313"/>
      <c r="K166" s="313"/>
      <c r="L166" s="313"/>
      <c r="M166" s="313"/>
      <c r="N166" s="313"/>
      <c r="O166" s="313"/>
      <c r="P166" s="313"/>
    </row>
    <row r="167" spans="1:16" ht="12.75">
      <c r="A167" s="313"/>
      <c r="B167" s="313"/>
      <c r="C167" s="313"/>
      <c r="D167" s="313"/>
      <c r="E167" s="313"/>
      <c r="F167" s="313"/>
      <c r="G167" s="313"/>
      <c r="H167" s="313"/>
      <c r="I167" s="313"/>
      <c r="J167" s="313"/>
      <c r="K167" s="313"/>
      <c r="L167" s="313"/>
      <c r="M167" s="313"/>
      <c r="N167" s="313"/>
      <c r="O167" s="313"/>
      <c r="P167" s="313"/>
    </row>
    <row r="168" spans="1:16" ht="12.75">
      <c r="A168" s="313"/>
      <c r="B168" s="313"/>
      <c r="C168" s="313"/>
      <c r="D168" s="313"/>
      <c r="E168" s="313"/>
      <c r="F168" s="313"/>
      <c r="G168" s="313"/>
      <c r="H168" s="313"/>
      <c r="I168" s="313"/>
      <c r="J168" s="313"/>
      <c r="K168" s="313"/>
      <c r="L168" s="313"/>
      <c r="M168" s="313"/>
      <c r="N168" s="313"/>
      <c r="O168" s="313"/>
      <c r="P168" s="313"/>
    </row>
    <row r="169" spans="1:16" ht="12.75">
      <c r="A169" s="313"/>
      <c r="B169" s="313"/>
      <c r="C169" s="313"/>
      <c r="D169" s="313"/>
      <c r="E169" s="313"/>
      <c r="F169" s="313"/>
      <c r="G169" s="313"/>
      <c r="H169" s="313"/>
      <c r="I169" s="313"/>
      <c r="J169" s="313"/>
      <c r="K169" s="313"/>
      <c r="L169" s="313"/>
      <c r="M169" s="313"/>
      <c r="N169" s="313"/>
      <c r="O169" s="313"/>
      <c r="P169" s="313"/>
    </row>
    <row r="170" spans="1:16" ht="12.75">
      <c r="A170" s="313"/>
      <c r="B170" s="313"/>
      <c r="C170" s="313"/>
      <c r="D170" s="313"/>
      <c r="E170" s="313"/>
      <c r="F170" s="313"/>
      <c r="G170" s="313"/>
      <c r="H170" s="313"/>
      <c r="I170" s="313"/>
      <c r="J170" s="313"/>
      <c r="K170" s="313"/>
      <c r="L170" s="313"/>
      <c r="M170" s="313"/>
      <c r="N170" s="313"/>
      <c r="O170" s="313"/>
      <c r="P170" s="313"/>
    </row>
    <row r="171" spans="1:16" ht="12.75">
      <c r="A171" s="313"/>
      <c r="B171" s="313"/>
      <c r="C171" s="313"/>
      <c r="D171" s="313"/>
      <c r="E171" s="313"/>
      <c r="F171" s="313"/>
      <c r="G171" s="313"/>
      <c r="H171" s="313"/>
      <c r="I171" s="313"/>
      <c r="J171" s="313"/>
      <c r="K171" s="313"/>
      <c r="L171" s="313"/>
      <c r="M171" s="313"/>
      <c r="N171" s="313"/>
      <c r="O171" s="313"/>
      <c r="P171" s="313"/>
    </row>
    <row r="172" spans="1:16" ht="12.75">
      <c r="A172" s="313"/>
      <c r="B172" s="313"/>
      <c r="C172" s="313"/>
      <c r="D172" s="313"/>
      <c r="E172" s="313"/>
      <c r="F172" s="313"/>
      <c r="G172" s="313"/>
      <c r="H172" s="313"/>
      <c r="I172" s="313"/>
      <c r="J172" s="313"/>
      <c r="K172" s="313"/>
      <c r="L172" s="313"/>
      <c r="M172" s="313"/>
      <c r="N172" s="313"/>
      <c r="O172" s="313"/>
      <c r="P172" s="313"/>
    </row>
    <row r="173" spans="1:16" ht="12.75">
      <c r="A173" s="313"/>
      <c r="B173" s="313"/>
      <c r="C173" s="313"/>
      <c r="D173" s="313"/>
      <c r="E173" s="313"/>
      <c r="F173" s="313"/>
      <c r="G173" s="313"/>
      <c r="H173" s="313"/>
      <c r="I173" s="313"/>
      <c r="J173" s="313"/>
      <c r="K173" s="313"/>
      <c r="L173" s="313"/>
      <c r="M173" s="313"/>
      <c r="N173" s="313"/>
      <c r="O173" s="313"/>
      <c r="P173" s="313"/>
    </row>
    <row r="174" spans="1:16" ht="12.75">
      <c r="A174" s="313"/>
      <c r="B174" s="313"/>
      <c r="C174" s="313"/>
      <c r="D174" s="313"/>
      <c r="E174" s="313"/>
      <c r="F174" s="313"/>
      <c r="G174" s="313"/>
      <c r="H174" s="313"/>
      <c r="I174" s="313"/>
      <c r="J174" s="313"/>
      <c r="K174" s="313"/>
      <c r="L174" s="313"/>
      <c r="M174" s="313"/>
      <c r="N174" s="313"/>
      <c r="O174" s="313"/>
      <c r="P174" s="313"/>
    </row>
    <row r="175" spans="1:16" ht="12.75">
      <c r="A175" s="313"/>
      <c r="B175" s="313"/>
      <c r="C175" s="313"/>
      <c r="D175" s="313"/>
      <c r="E175" s="313"/>
      <c r="F175" s="313"/>
      <c r="G175" s="313"/>
      <c r="H175" s="313"/>
      <c r="I175" s="313"/>
      <c r="J175" s="313"/>
      <c r="K175" s="313"/>
      <c r="L175" s="313"/>
      <c r="M175" s="313"/>
      <c r="N175" s="313"/>
      <c r="O175" s="313"/>
      <c r="P175" s="313"/>
    </row>
    <row r="176" spans="1:16" ht="12.75">
      <c r="A176" s="313"/>
      <c r="B176" s="313"/>
      <c r="C176" s="313"/>
      <c r="D176" s="313"/>
      <c r="E176" s="313"/>
      <c r="F176" s="313"/>
      <c r="G176" s="313"/>
      <c r="H176" s="313"/>
      <c r="I176" s="313"/>
      <c r="J176" s="313"/>
      <c r="K176" s="313"/>
      <c r="L176" s="313"/>
      <c r="M176" s="313"/>
      <c r="N176" s="313"/>
      <c r="O176" s="313"/>
      <c r="P176" s="313"/>
    </row>
    <row r="177" spans="1:16" ht="12.75">
      <c r="A177" s="313"/>
      <c r="B177" s="313"/>
      <c r="C177" s="313"/>
      <c r="D177" s="313"/>
      <c r="E177" s="313"/>
      <c r="F177" s="313"/>
      <c r="G177" s="313"/>
      <c r="H177" s="313"/>
      <c r="I177" s="313"/>
      <c r="J177" s="313"/>
      <c r="K177" s="313"/>
      <c r="L177" s="313"/>
      <c r="M177" s="313"/>
      <c r="N177" s="313"/>
      <c r="O177" s="313"/>
      <c r="P177" s="313"/>
    </row>
    <row r="178" spans="1:16" ht="12.75">
      <c r="A178" s="313"/>
      <c r="B178" s="313"/>
      <c r="C178" s="313"/>
      <c r="D178" s="313"/>
      <c r="E178" s="313"/>
      <c r="F178" s="313"/>
      <c r="G178" s="313"/>
      <c r="H178" s="313"/>
      <c r="I178" s="313"/>
      <c r="J178" s="313"/>
      <c r="K178" s="313"/>
      <c r="L178" s="313"/>
      <c r="M178" s="313"/>
      <c r="N178" s="313"/>
      <c r="O178" s="313"/>
      <c r="P178" s="313"/>
    </row>
    <row r="179" spans="1:16" ht="12.75">
      <c r="A179" s="313"/>
      <c r="B179" s="313"/>
      <c r="C179" s="313"/>
      <c r="D179" s="313"/>
      <c r="E179" s="313"/>
      <c r="F179" s="313"/>
      <c r="G179" s="313"/>
      <c r="H179" s="313"/>
      <c r="I179" s="313"/>
      <c r="J179" s="313"/>
      <c r="K179" s="313"/>
      <c r="L179" s="313"/>
      <c r="M179" s="313"/>
      <c r="N179" s="313"/>
      <c r="O179" s="313"/>
      <c r="P179" s="313"/>
    </row>
    <row r="180" spans="1:16" ht="12.75">
      <c r="A180" s="313"/>
      <c r="B180" s="313"/>
      <c r="C180" s="313"/>
      <c r="D180" s="313"/>
      <c r="E180" s="313"/>
      <c r="F180" s="313"/>
      <c r="G180" s="313"/>
      <c r="H180" s="313"/>
      <c r="I180" s="313"/>
      <c r="J180" s="313"/>
      <c r="K180" s="313"/>
      <c r="L180" s="313"/>
      <c r="M180" s="313"/>
      <c r="N180" s="313"/>
      <c r="O180" s="313"/>
      <c r="P180" s="313"/>
    </row>
    <row r="181" spans="1:16" ht="12.75">
      <c r="A181" s="313"/>
      <c r="B181" s="313"/>
      <c r="C181" s="313"/>
      <c r="D181" s="313"/>
      <c r="E181" s="313"/>
      <c r="F181" s="313"/>
      <c r="G181" s="313"/>
      <c r="H181" s="313"/>
      <c r="I181" s="313"/>
      <c r="J181" s="313"/>
      <c r="K181" s="313"/>
      <c r="L181" s="313"/>
      <c r="M181" s="313"/>
      <c r="N181" s="313"/>
      <c r="O181" s="313"/>
      <c r="P181" s="313"/>
    </row>
    <row r="182" spans="1:16" ht="12.75">
      <c r="A182" s="313"/>
      <c r="B182" s="313"/>
      <c r="C182" s="313"/>
      <c r="D182" s="313"/>
      <c r="E182" s="313"/>
      <c r="F182" s="313"/>
      <c r="G182" s="313"/>
      <c r="H182" s="313"/>
      <c r="I182" s="313"/>
      <c r="J182" s="313"/>
      <c r="K182" s="313"/>
      <c r="L182" s="313"/>
      <c r="M182" s="313"/>
      <c r="N182" s="313"/>
      <c r="O182" s="313"/>
      <c r="P182" s="313"/>
    </row>
    <row r="183" spans="1:16" ht="12.75">
      <c r="A183" s="313"/>
      <c r="B183" s="313"/>
      <c r="C183" s="313"/>
      <c r="D183" s="313"/>
      <c r="E183" s="313"/>
      <c r="F183" s="313"/>
      <c r="G183" s="313"/>
      <c r="H183" s="313"/>
      <c r="I183" s="313"/>
      <c r="J183" s="313"/>
      <c r="K183" s="313"/>
      <c r="L183" s="313"/>
      <c r="M183" s="313"/>
      <c r="N183" s="313"/>
      <c r="O183" s="313"/>
      <c r="P183" s="313"/>
    </row>
    <row r="184" spans="1:16" ht="12.75">
      <c r="A184" s="313"/>
      <c r="B184" s="313"/>
      <c r="C184" s="313"/>
      <c r="D184" s="313"/>
      <c r="E184" s="313"/>
      <c r="F184" s="313"/>
      <c r="G184" s="313"/>
      <c r="H184" s="313"/>
      <c r="I184" s="313"/>
      <c r="J184" s="313"/>
      <c r="K184" s="313"/>
      <c r="L184" s="313"/>
      <c r="M184" s="313"/>
      <c r="N184" s="313"/>
      <c r="O184" s="313"/>
      <c r="P184" s="313"/>
    </row>
    <row r="185" spans="1:16" ht="12.75">
      <c r="A185" s="313"/>
      <c r="B185" s="313"/>
      <c r="C185" s="313"/>
      <c r="D185" s="313"/>
      <c r="E185" s="313"/>
      <c r="F185" s="313"/>
      <c r="G185" s="313"/>
      <c r="H185" s="313"/>
      <c r="I185" s="313"/>
      <c r="J185" s="313"/>
      <c r="K185" s="313"/>
      <c r="L185" s="313"/>
      <c r="M185" s="313"/>
      <c r="N185" s="313"/>
      <c r="O185" s="313"/>
      <c r="P185" s="313"/>
    </row>
    <row r="186" spans="1:16" ht="12.75">
      <c r="A186" s="313"/>
      <c r="B186" s="313"/>
      <c r="C186" s="313"/>
      <c r="D186" s="313"/>
      <c r="E186" s="313"/>
      <c r="F186" s="313"/>
      <c r="G186" s="313"/>
      <c r="H186" s="313"/>
      <c r="I186" s="313"/>
      <c r="J186" s="313"/>
      <c r="K186" s="313"/>
      <c r="L186" s="313"/>
      <c r="M186" s="313"/>
      <c r="N186" s="313"/>
      <c r="O186" s="313"/>
      <c r="P186" s="313"/>
    </row>
    <row r="187" spans="1:16" ht="12.75">
      <c r="A187" s="313"/>
      <c r="B187" s="313"/>
      <c r="C187" s="313"/>
      <c r="D187" s="313"/>
      <c r="E187" s="313"/>
      <c r="F187" s="313"/>
      <c r="G187" s="313"/>
      <c r="H187" s="313"/>
      <c r="I187" s="313"/>
      <c r="J187" s="313"/>
      <c r="K187" s="313"/>
      <c r="L187" s="313"/>
      <c r="M187" s="313"/>
      <c r="N187" s="313"/>
      <c r="O187" s="313"/>
      <c r="P187" s="313"/>
    </row>
    <row r="188" spans="1:16" ht="12.75">
      <c r="A188" s="313"/>
      <c r="B188" s="313"/>
      <c r="C188" s="313"/>
      <c r="D188" s="313"/>
      <c r="E188" s="313"/>
      <c r="F188" s="313"/>
      <c r="G188" s="313"/>
      <c r="H188" s="313"/>
      <c r="I188" s="313"/>
      <c r="J188" s="313"/>
      <c r="K188" s="313"/>
      <c r="L188" s="313"/>
      <c r="M188" s="313"/>
      <c r="N188" s="313"/>
      <c r="O188" s="313"/>
      <c r="P188" s="313"/>
    </row>
    <row r="189" spans="1:16" ht="12.75">
      <c r="A189" s="313"/>
      <c r="B189" s="313"/>
      <c r="C189" s="313"/>
      <c r="D189" s="313"/>
      <c r="E189" s="313"/>
      <c r="F189" s="313"/>
      <c r="G189" s="313"/>
      <c r="H189" s="313"/>
      <c r="I189" s="313"/>
      <c r="J189" s="313"/>
      <c r="K189" s="313"/>
      <c r="L189" s="313"/>
      <c r="M189" s="313"/>
      <c r="N189" s="313"/>
      <c r="O189" s="313"/>
      <c r="P189" s="313"/>
    </row>
    <row r="190" spans="1:16" ht="12.75">
      <c r="A190" s="313"/>
      <c r="B190" s="313"/>
      <c r="C190" s="313"/>
      <c r="D190" s="313"/>
      <c r="E190" s="313"/>
      <c r="F190" s="313"/>
      <c r="G190" s="313"/>
      <c r="H190" s="313"/>
      <c r="I190" s="313"/>
      <c r="J190" s="313"/>
      <c r="K190" s="313"/>
      <c r="L190" s="313"/>
      <c r="M190" s="313"/>
      <c r="N190" s="313"/>
      <c r="O190" s="313"/>
      <c r="P190" s="313"/>
    </row>
    <row r="191" spans="1:16" ht="12.75">
      <c r="A191" s="313"/>
      <c r="B191" s="313"/>
      <c r="C191" s="313"/>
      <c r="D191" s="313"/>
      <c r="E191" s="313"/>
      <c r="F191" s="313"/>
      <c r="G191" s="313"/>
      <c r="H191" s="313"/>
      <c r="I191" s="313"/>
      <c r="J191" s="313"/>
      <c r="K191" s="313"/>
      <c r="L191" s="313"/>
      <c r="M191" s="313"/>
      <c r="N191" s="313"/>
      <c r="O191" s="313"/>
      <c r="P191" s="313"/>
    </row>
    <row r="192" spans="1:16" ht="12.75">
      <c r="A192" s="313"/>
      <c r="B192" s="313"/>
      <c r="C192" s="313"/>
      <c r="D192" s="313"/>
      <c r="E192" s="313"/>
      <c r="F192" s="313"/>
      <c r="G192" s="313"/>
      <c r="H192" s="313"/>
      <c r="I192" s="313"/>
      <c r="J192" s="313"/>
      <c r="K192" s="313"/>
      <c r="L192" s="313"/>
      <c r="M192" s="313"/>
      <c r="N192" s="313"/>
      <c r="O192" s="313"/>
      <c r="P192" s="313"/>
    </row>
    <row r="193" spans="1:16" ht="12.75">
      <c r="A193" s="313"/>
      <c r="B193" s="313"/>
      <c r="C193" s="313"/>
      <c r="D193" s="313"/>
      <c r="E193" s="313"/>
      <c r="F193" s="313"/>
      <c r="G193" s="313"/>
      <c r="H193" s="313"/>
      <c r="I193" s="313"/>
      <c r="J193" s="313"/>
      <c r="K193" s="313"/>
      <c r="L193" s="313"/>
      <c r="M193" s="313"/>
      <c r="N193" s="313"/>
      <c r="O193" s="313"/>
      <c r="P193" s="313"/>
    </row>
    <row r="194" spans="1:16" ht="12.75">
      <c r="A194" s="313"/>
      <c r="B194" s="313"/>
      <c r="C194" s="313"/>
      <c r="D194" s="313"/>
      <c r="E194" s="313"/>
      <c r="F194" s="313"/>
      <c r="G194" s="313"/>
      <c r="H194" s="313"/>
      <c r="I194" s="313"/>
      <c r="J194" s="313"/>
      <c r="K194" s="313"/>
      <c r="L194" s="313"/>
      <c r="M194" s="313"/>
      <c r="N194" s="313"/>
      <c r="O194" s="313"/>
      <c r="P194" s="313"/>
    </row>
    <row r="195" spans="1:16" ht="12.75">
      <c r="A195" s="313"/>
      <c r="B195" s="313"/>
      <c r="C195" s="313"/>
      <c r="D195" s="313"/>
      <c r="E195" s="313"/>
      <c r="F195" s="313"/>
      <c r="G195" s="313"/>
      <c r="H195" s="313"/>
      <c r="I195" s="313"/>
      <c r="J195" s="313"/>
      <c r="K195" s="313"/>
      <c r="L195" s="313"/>
      <c r="M195" s="313"/>
      <c r="N195" s="313"/>
      <c r="O195" s="313"/>
      <c r="P195" s="313"/>
    </row>
    <row r="196" spans="1:16" ht="12.75">
      <c r="A196" s="313"/>
      <c r="B196" s="313"/>
      <c r="C196" s="313"/>
      <c r="D196" s="313"/>
      <c r="E196" s="313"/>
      <c r="F196" s="313"/>
      <c r="G196" s="313"/>
      <c r="H196" s="313"/>
      <c r="I196" s="313"/>
      <c r="J196" s="313"/>
      <c r="K196" s="313"/>
      <c r="L196" s="313"/>
      <c r="M196" s="313"/>
      <c r="N196" s="313"/>
      <c r="O196" s="313"/>
      <c r="P196" s="313"/>
    </row>
    <row r="197" spans="1:16" ht="12.75">
      <c r="A197" s="313"/>
      <c r="B197" s="313"/>
      <c r="C197" s="313"/>
      <c r="D197" s="313"/>
      <c r="E197" s="313"/>
      <c r="F197" s="313"/>
      <c r="G197" s="313"/>
      <c r="H197" s="313"/>
      <c r="I197" s="313"/>
      <c r="J197" s="313"/>
      <c r="K197" s="313"/>
      <c r="L197" s="313"/>
      <c r="M197" s="313"/>
      <c r="N197" s="313"/>
      <c r="O197" s="313"/>
      <c r="P197" s="313"/>
    </row>
    <row r="198" spans="1:16" ht="12.75">
      <c r="A198" s="313"/>
      <c r="B198" s="313"/>
      <c r="C198" s="313"/>
      <c r="D198" s="313"/>
      <c r="E198" s="313"/>
      <c r="F198" s="313"/>
      <c r="G198" s="313"/>
      <c r="H198" s="313"/>
      <c r="I198" s="313"/>
      <c r="J198" s="313"/>
      <c r="K198" s="313"/>
      <c r="L198" s="313"/>
      <c r="M198" s="313"/>
      <c r="N198" s="313"/>
      <c r="O198" s="313"/>
      <c r="P198" s="313"/>
    </row>
    <row r="199" spans="1:16" ht="12.75">
      <c r="A199" s="313"/>
      <c r="B199" s="313"/>
      <c r="C199" s="313"/>
      <c r="D199" s="313"/>
      <c r="E199" s="313"/>
      <c r="F199" s="313"/>
      <c r="G199" s="313"/>
      <c r="H199" s="313"/>
      <c r="I199" s="313"/>
      <c r="J199" s="313"/>
      <c r="K199" s="313"/>
      <c r="L199" s="313"/>
      <c r="M199" s="313"/>
      <c r="N199" s="313"/>
      <c r="O199" s="313"/>
      <c r="P199" s="313"/>
    </row>
    <row r="200" spans="1:16" ht="12.75">
      <c r="A200" s="313"/>
      <c r="B200" s="313"/>
      <c r="C200" s="313"/>
      <c r="D200" s="313"/>
      <c r="E200" s="313"/>
      <c r="F200" s="313"/>
      <c r="G200" s="313"/>
      <c r="H200" s="313"/>
      <c r="I200" s="313"/>
      <c r="J200" s="313"/>
      <c r="K200" s="313"/>
      <c r="L200" s="313"/>
      <c r="M200" s="313"/>
      <c r="N200" s="313"/>
      <c r="O200" s="313"/>
      <c r="P200" s="313"/>
    </row>
    <row r="201" spans="1:16" ht="12.75">
      <c r="A201" s="313"/>
      <c r="B201" s="313"/>
      <c r="C201" s="313"/>
      <c r="D201" s="313"/>
      <c r="E201" s="313"/>
      <c r="F201" s="313"/>
      <c r="G201" s="313"/>
      <c r="H201" s="313"/>
      <c r="I201" s="313"/>
      <c r="J201" s="313"/>
      <c r="K201" s="313"/>
      <c r="L201" s="313"/>
      <c r="M201" s="313"/>
      <c r="N201" s="313"/>
      <c r="O201" s="313"/>
      <c r="P201" s="313"/>
    </row>
    <row r="202" spans="1:16" ht="12.75">
      <c r="A202" s="313"/>
      <c r="B202" s="313"/>
      <c r="C202" s="313"/>
      <c r="D202" s="313"/>
      <c r="E202" s="313"/>
      <c r="F202" s="313"/>
      <c r="G202" s="313"/>
      <c r="H202" s="313"/>
      <c r="I202" s="313"/>
      <c r="J202" s="313"/>
      <c r="K202" s="313"/>
      <c r="L202" s="313"/>
      <c r="M202" s="313"/>
      <c r="N202" s="313"/>
      <c r="O202" s="313"/>
      <c r="P202" s="313"/>
    </row>
    <row r="203" spans="1:16" ht="12.75">
      <c r="A203" s="313"/>
      <c r="B203" s="313"/>
      <c r="C203" s="313"/>
      <c r="D203" s="313"/>
      <c r="E203" s="313"/>
      <c r="F203" s="313"/>
      <c r="G203" s="313"/>
      <c r="H203" s="313"/>
      <c r="I203" s="313"/>
      <c r="J203" s="313"/>
      <c r="K203" s="313"/>
      <c r="L203" s="313"/>
      <c r="M203" s="313"/>
      <c r="N203" s="313"/>
      <c r="O203" s="313"/>
      <c r="P203" s="313"/>
    </row>
    <row r="204" spans="1:16" ht="12.75">
      <c r="A204" s="313"/>
      <c r="B204" s="313"/>
      <c r="C204" s="313"/>
      <c r="D204" s="313"/>
      <c r="E204" s="313"/>
      <c r="F204" s="313"/>
      <c r="G204" s="313"/>
      <c r="H204" s="313"/>
      <c r="I204" s="313"/>
      <c r="J204" s="313"/>
      <c r="K204" s="313"/>
      <c r="L204" s="313"/>
      <c r="M204" s="313"/>
      <c r="N204" s="313"/>
      <c r="O204" s="313"/>
      <c r="P204" s="313"/>
    </row>
    <row r="205" spans="1:16" ht="12.75">
      <c r="A205" s="313"/>
      <c r="B205" s="313"/>
      <c r="C205" s="313"/>
      <c r="D205" s="313"/>
      <c r="E205" s="313"/>
      <c r="F205" s="313"/>
      <c r="G205" s="313"/>
      <c r="H205" s="313"/>
      <c r="I205" s="313"/>
      <c r="J205" s="313"/>
      <c r="K205" s="313"/>
      <c r="L205" s="313"/>
      <c r="M205" s="313"/>
      <c r="N205" s="313"/>
      <c r="O205" s="313"/>
      <c r="P205" s="313"/>
    </row>
    <row r="206" spans="1:16" ht="12.75">
      <c r="A206" s="313"/>
      <c r="B206" s="313"/>
      <c r="C206" s="313"/>
      <c r="D206" s="313"/>
      <c r="E206" s="313"/>
      <c r="F206" s="313"/>
      <c r="G206" s="313"/>
      <c r="H206" s="313"/>
      <c r="I206" s="313"/>
      <c r="J206" s="313"/>
      <c r="K206" s="313"/>
      <c r="L206" s="313"/>
      <c r="M206" s="313"/>
      <c r="N206" s="313"/>
      <c r="O206" s="313"/>
      <c r="P206" s="313"/>
    </row>
    <row r="207" spans="1:16" ht="12.75">
      <c r="A207" s="313"/>
      <c r="B207" s="313"/>
      <c r="C207" s="313"/>
      <c r="D207" s="313"/>
      <c r="E207" s="313"/>
      <c r="F207" s="313"/>
      <c r="G207" s="313"/>
      <c r="H207" s="313"/>
      <c r="I207" s="313"/>
      <c r="J207" s="313"/>
      <c r="K207" s="313"/>
      <c r="L207" s="313"/>
      <c r="M207" s="313"/>
      <c r="N207" s="313"/>
      <c r="O207" s="313"/>
      <c r="P207" s="313"/>
    </row>
    <row r="208" spans="1:16" ht="12.75">
      <c r="A208" s="313"/>
      <c r="B208" s="313"/>
      <c r="C208" s="313"/>
      <c r="D208" s="313"/>
      <c r="E208" s="313"/>
      <c r="F208" s="313"/>
      <c r="G208" s="313"/>
      <c r="H208" s="313"/>
      <c r="I208" s="313"/>
      <c r="J208" s="313"/>
      <c r="K208" s="313"/>
      <c r="L208" s="313"/>
      <c r="M208" s="313"/>
      <c r="N208" s="313"/>
      <c r="O208" s="313"/>
      <c r="P208" s="313"/>
    </row>
    <row r="209" spans="1:16" ht="12.75">
      <c r="A209" s="313"/>
      <c r="B209" s="313"/>
      <c r="C209" s="313"/>
      <c r="D209" s="313"/>
      <c r="E209" s="313"/>
      <c r="F209" s="313"/>
      <c r="G209" s="313"/>
      <c r="H209" s="313"/>
      <c r="I209" s="313"/>
      <c r="J209" s="313"/>
      <c r="K209" s="313"/>
      <c r="L209" s="313"/>
      <c r="M209" s="313"/>
      <c r="N209" s="313"/>
      <c r="O209" s="313"/>
      <c r="P209" s="313"/>
    </row>
    <row r="210" spans="1:16" ht="12.75">
      <c r="A210" s="313"/>
      <c r="B210" s="313"/>
      <c r="C210" s="313"/>
      <c r="D210" s="313"/>
      <c r="E210" s="313"/>
      <c r="F210" s="313"/>
      <c r="G210" s="313"/>
      <c r="H210" s="313"/>
      <c r="I210" s="313"/>
      <c r="J210" s="313"/>
      <c r="K210" s="313"/>
      <c r="L210" s="313"/>
      <c r="M210" s="313"/>
      <c r="N210" s="313"/>
      <c r="O210" s="313"/>
      <c r="P210" s="313"/>
    </row>
    <row r="211" spans="1:16" ht="12.75">
      <c r="A211" s="313"/>
      <c r="B211" s="313"/>
      <c r="C211" s="313"/>
      <c r="D211" s="313"/>
      <c r="E211" s="313"/>
      <c r="F211" s="313"/>
      <c r="G211" s="313"/>
      <c r="H211" s="313"/>
      <c r="I211" s="313"/>
      <c r="J211" s="313"/>
      <c r="K211" s="313"/>
      <c r="L211" s="313"/>
      <c r="M211" s="313"/>
      <c r="N211" s="313"/>
      <c r="O211" s="313"/>
      <c r="P211" s="313"/>
    </row>
    <row r="212" spans="1:16" ht="12.75">
      <c r="A212" s="313"/>
      <c r="B212" s="313"/>
      <c r="C212" s="313"/>
      <c r="D212" s="313"/>
      <c r="E212" s="313"/>
      <c r="F212" s="313"/>
      <c r="G212" s="313"/>
      <c r="H212" s="313"/>
      <c r="I212" s="313"/>
      <c r="J212" s="313"/>
      <c r="K212" s="313"/>
      <c r="L212" s="313"/>
      <c r="M212" s="313"/>
      <c r="N212" s="313"/>
      <c r="O212" s="313"/>
      <c r="P212" s="313"/>
    </row>
    <row r="213" spans="1:16" ht="12.75">
      <c r="A213" s="313"/>
      <c r="B213" s="313"/>
      <c r="C213" s="313"/>
      <c r="D213" s="313"/>
      <c r="E213" s="313"/>
      <c r="F213" s="313"/>
      <c r="G213" s="313"/>
      <c r="H213" s="313"/>
      <c r="I213" s="313"/>
      <c r="J213" s="313"/>
      <c r="K213" s="313"/>
      <c r="L213" s="313"/>
      <c r="M213" s="313"/>
      <c r="N213" s="313"/>
      <c r="O213" s="313"/>
      <c r="P213" s="313"/>
    </row>
    <row r="214" spans="1:16" ht="12.75">
      <c r="A214" s="313"/>
      <c r="B214" s="313"/>
      <c r="C214" s="313"/>
      <c r="D214" s="313"/>
      <c r="E214" s="313"/>
      <c r="F214" s="313"/>
      <c r="G214" s="313"/>
      <c r="H214" s="313"/>
      <c r="I214" s="313"/>
      <c r="J214" s="313"/>
      <c r="K214" s="313"/>
      <c r="L214" s="313"/>
      <c r="M214" s="313"/>
      <c r="N214" s="313"/>
      <c r="O214" s="313"/>
      <c r="P214" s="313"/>
    </row>
    <row r="215" spans="1:16" ht="12.75">
      <c r="A215" s="313"/>
      <c r="B215" s="313"/>
      <c r="C215" s="313"/>
      <c r="D215" s="313"/>
      <c r="E215" s="313"/>
      <c r="F215" s="313"/>
      <c r="G215" s="313"/>
      <c r="H215" s="313"/>
      <c r="I215" s="313"/>
      <c r="J215" s="313"/>
      <c r="K215" s="313"/>
      <c r="L215" s="313"/>
      <c r="M215" s="313"/>
      <c r="N215" s="313"/>
      <c r="O215" s="313"/>
      <c r="P215" s="313"/>
    </row>
    <row r="216" spans="1:16" ht="12.75">
      <c r="A216" s="313"/>
      <c r="B216" s="313"/>
      <c r="C216" s="313"/>
      <c r="D216" s="313"/>
      <c r="E216" s="313"/>
      <c r="F216" s="313"/>
      <c r="G216" s="313"/>
      <c r="H216" s="313"/>
      <c r="I216" s="313"/>
      <c r="J216" s="313"/>
      <c r="K216" s="313"/>
      <c r="L216" s="313"/>
      <c r="M216" s="313"/>
      <c r="N216" s="313"/>
      <c r="O216" s="313"/>
      <c r="P216" s="313"/>
    </row>
    <row r="217" spans="1:16" ht="12.75">
      <c r="A217" s="313"/>
      <c r="B217" s="313"/>
      <c r="C217" s="313"/>
      <c r="D217" s="313"/>
      <c r="E217" s="313"/>
      <c r="F217" s="313"/>
      <c r="G217" s="313"/>
      <c r="H217" s="313"/>
      <c r="I217" s="313"/>
      <c r="J217" s="313"/>
      <c r="K217" s="313"/>
      <c r="L217" s="313"/>
      <c r="M217" s="313"/>
      <c r="N217" s="313"/>
      <c r="O217" s="313"/>
      <c r="P217" s="313"/>
    </row>
    <row r="218" spans="1:16" ht="12.75">
      <c r="A218" s="313"/>
      <c r="B218" s="313"/>
      <c r="C218" s="313"/>
      <c r="D218" s="313"/>
      <c r="E218" s="313"/>
      <c r="F218" s="313"/>
      <c r="G218" s="313"/>
      <c r="H218" s="313"/>
      <c r="I218" s="313"/>
      <c r="J218" s="313"/>
      <c r="K218" s="313"/>
      <c r="L218" s="313"/>
      <c r="M218" s="313"/>
      <c r="N218" s="313"/>
      <c r="O218" s="313"/>
      <c r="P218" s="313"/>
    </row>
    <row r="219" spans="1:16" ht="12.75">
      <c r="A219" s="313"/>
      <c r="B219" s="313"/>
      <c r="C219" s="313"/>
      <c r="D219" s="313"/>
      <c r="E219" s="313"/>
      <c r="F219" s="313"/>
      <c r="G219" s="313"/>
      <c r="H219" s="313"/>
      <c r="I219" s="313"/>
      <c r="J219" s="313"/>
      <c r="K219" s="313"/>
      <c r="L219" s="313"/>
      <c r="M219" s="313"/>
      <c r="N219" s="313"/>
      <c r="O219" s="313"/>
      <c r="P219" s="313"/>
    </row>
    <row r="220" spans="1:16" ht="12.75">
      <c r="A220" s="313"/>
      <c r="B220" s="313"/>
      <c r="C220" s="313"/>
      <c r="D220" s="313"/>
      <c r="E220" s="313"/>
      <c r="F220" s="313"/>
      <c r="G220" s="313"/>
      <c r="H220" s="313"/>
      <c r="I220" s="313"/>
      <c r="J220" s="313"/>
      <c r="K220" s="313"/>
      <c r="L220" s="313"/>
      <c r="M220" s="313"/>
      <c r="N220" s="313"/>
      <c r="O220" s="313"/>
      <c r="P220" s="313"/>
    </row>
    <row r="221" spans="1:16" ht="12.75">
      <c r="A221" s="313"/>
      <c r="B221" s="313"/>
      <c r="C221" s="313"/>
      <c r="D221" s="313"/>
      <c r="E221" s="313"/>
      <c r="F221" s="313"/>
      <c r="G221" s="313"/>
      <c r="H221" s="313"/>
      <c r="I221" s="313"/>
      <c r="J221" s="313"/>
      <c r="K221" s="313"/>
      <c r="L221" s="313"/>
      <c r="M221" s="313"/>
      <c r="N221" s="313"/>
      <c r="O221" s="313"/>
      <c r="P221" s="313"/>
    </row>
    <row r="222" spans="1:16" ht="12.75">
      <c r="A222" s="313"/>
      <c r="B222" s="313"/>
      <c r="C222" s="313"/>
      <c r="D222" s="313"/>
      <c r="E222" s="313"/>
      <c r="F222" s="313"/>
      <c r="G222" s="313"/>
      <c r="H222" s="313"/>
      <c r="I222" s="313"/>
      <c r="J222" s="313"/>
      <c r="K222" s="313"/>
      <c r="L222" s="313"/>
      <c r="M222" s="313"/>
      <c r="N222" s="313"/>
      <c r="O222" s="313"/>
      <c r="P222" s="313"/>
    </row>
    <row r="223" spans="1:16" ht="12.75">
      <c r="A223" s="313"/>
      <c r="B223" s="313"/>
      <c r="C223" s="313"/>
      <c r="D223" s="313"/>
      <c r="E223" s="313"/>
      <c r="F223" s="313"/>
      <c r="G223" s="313"/>
      <c r="H223" s="313"/>
      <c r="I223" s="313"/>
      <c r="J223" s="313"/>
      <c r="K223" s="313"/>
      <c r="L223" s="313"/>
      <c r="M223" s="313"/>
      <c r="N223" s="313"/>
      <c r="O223" s="313"/>
      <c r="P223" s="313"/>
    </row>
    <row r="224" spans="1:16" ht="12.75">
      <c r="A224" s="313"/>
      <c r="B224" s="313"/>
      <c r="C224" s="313"/>
      <c r="D224" s="313"/>
      <c r="E224" s="313"/>
      <c r="F224" s="313"/>
      <c r="G224" s="313"/>
      <c r="H224" s="313"/>
      <c r="I224" s="313"/>
      <c r="J224" s="313"/>
      <c r="K224" s="313"/>
      <c r="L224" s="313"/>
      <c r="M224" s="313"/>
      <c r="N224" s="313"/>
      <c r="O224" s="313"/>
      <c r="P224" s="313"/>
    </row>
    <row r="225" spans="1:16" ht="12.75">
      <c r="A225" s="313"/>
      <c r="B225" s="313"/>
      <c r="C225" s="313"/>
      <c r="D225" s="313"/>
      <c r="E225" s="313"/>
      <c r="F225" s="313"/>
      <c r="G225" s="313"/>
      <c r="H225" s="313"/>
      <c r="I225" s="313"/>
      <c r="J225" s="313"/>
      <c r="K225" s="313"/>
      <c r="L225" s="313"/>
      <c r="M225" s="313"/>
      <c r="N225" s="313"/>
      <c r="O225" s="313"/>
      <c r="P225" s="313"/>
    </row>
    <row r="226" spans="1:16" ht="12.75">
      <c r="A226" s="313"/>
      <c r="B226" s="313"/>
      <c r="C226" s="313"/>
      <c r="D226" s="313"/>
      <c r="E226" s="313"/>
      <c r="F226" s="313"/>
      <c r="G226" s="313"/>
      <c r="H226" s="313"/>
      <c r="I226" s="313"/>
      <c r="J226" s="313"/>
      <c r="K226" s="313"/>
      <c r="L226" s="313"/>
      <c r="M226" s="313"/>
      <c r="N226" s="313"/>
      <c r="O226" s="313"/>
      <c r="P226" s="313"/>
    </row>
    <row r="227" spans="1:16" ht="12.75">
      <c r="A227" s="313"/>
      <c r="B227" s="313"/>
      <c r="C227" s="313"/>
      <c r="D227" s="313"/>
      <c r="E227" s="313"/>
      <c r="F227" s="313"/>
      <c r="G227" s="313"/>
      <c r="H227" s="313"/>
      <c r="I227" s="313"/>
      <c r="J227" s="313"/>
      <c r="K227" s="313"/>
      <c r="L227" s="313"/>
      <c r="M227" s="313"/>
      <c r="N227" s="313"/>
      <c r="O227" s="313"/>
      <c r="P227" s="313"/>
    </row>
    <row r="228" spans="1:16" ht="12.75">
      <c r="A228" s="313"/>
      <c r="B228" s="313"/>
      <c r="C228" s="313"/>
      <c r="D228" s="313"/>
      <c r="E228" s="313"/>
      <c r="F228" s="313"/>
      <c r="G228" s="313"/>
      <c r="H228" s="313"/>
      <c r="I228" s="313"/>
      <c r="J228" s="313"/>
      <c r="K228" s="313"/>
      <c r="L228" s="313"/>
      <c r="M228" s="313"/>
      <c r="N228" s="313"/>
      <c r="O228" s="313"/>
      <c r="P228" s="313"/>
    </row>
    <row r="229" spans="1:16" ht="12.75">
      <c r="A229" s="313"/>
      <c r="B229" s="313"/>
      <c r="C229" s="313"/>
      <c r="D229" s="313"/>
      <c r="E229" s="313"/>
      <c r="F229" s="313"/>
      <c r="G229" s="313"/>
      <c r="H229" s="313"/>
      <c r="I229" s="313"/>
      <c r="J229" s="313"/>
      <c r="K229" s="313"/>
      <c r="L229" s="313"/>
      <c r="M229" s="313"/>
      <c r="N229" s="313"/>
      <c r="O229" s="313"/>
      <c r="P229" s="313"/>
    </row>
    <row r="230" spans="1:16" ht="12.75">
      <c r="A230" s="313"/>
      <c r="B230" s="313"/>
      <c r="C230" s="313"/>
      <c r="D230" s="313"/>
      <c r="E230" s="313"/>
      <c r="F230" s="313"/>
      <c r="G230" s="313"/>
      <c r="H230" s="313"/>
      <c r="I230" s="313"/>
      <c r="J230" s="313"/>
      <c r="K230" s="313"/>
      <c r="L230" s="313"/>
      <c r="M230" s="313"/>
      <c r="N230" s="313"/>
      <c r="O230" s="313"/>
      <c r="P230" s="313"/>
    </row>
    <row r="231" spans="1:16" ht="12.75">
      <c r="A231" s="313"/>
      <c r="B231" s="313"/>
      <c r="C231" s="313"/>
      <c r="D231" s="313"/>
      <c r="E231" s="313"/>
      <c r="F231" s="313"/>
      <c r="G231" s="313"/>
      <c r="H231" s="313"/>
      <c r="I231" s="313"/>
      <c r="J231" s="313"/>
      <c r="K231" s="313"/>
      <c r="L231" s="313"/>
      <c r="M231" s="313"/>
      <c r="N231" s="313"/>
      <c r="O231" s="313"/>
      <c r="P231" s="313"/>
    </row>
    <row r="232" spans="1:16" ht="12.75">
      <c r="A232" s="313"/>
      <c r="B232" s="313"/>
      <c r="C232" s="313"/>
      <c r="D232" s="313"/>
      <c r="E232" s="313"/>
      <c r="F232" s="313"/>
      <c r="G232" s="313"/>
      <c r="H232" s="313"/>
      <c r="I232" s="313"/>
      <c r="J232" s="313"/>
      <c r="K232" s="313"/>
      <c r="L232" s="313"/>
      <c r="M232" s="313"/>
      <c r="N232" s="313"/>
      <c r="O232" s="313"/>
      <c r="P232" s="313"/>
    </row>
    <row r="233" spans="1:16" ht="12.75">
      <c r="A233" s="313"/>
      <c r="B233" s="313"/>
      <c r="C233" s="313"/>
      <c r="D233" s="313"/>
      <c r="E233" s="313"/>
      <c r="F233" s="313"/>
      <c r="G233" s="313"/>
      <c r="H233" s="313"/>
      <c r="I233" s="313"/>
      <c r="J233" s="313"/>
      <c r="K233" s="313"/>
      <c r="L233" s="313"/>
      <c r="M233" s="313"/>
      <c r="N233" s="313"/>
      <c r="O233" s="313"/>
      <c r="P233" s="313"/>
    </row>
    <row r="234" spans="1:16" ht="12.75">
      <c r="A234" s="313"/>
      <c r="B234" s="313"/>
      <c r="C234" s="313"/>
      <c r="D234" s="313"/>
      <c r="E234" s="313"/>
      <c r="F234" s="313"/>
      <c r="G234" s="313"/>
      <c r="H234" s="313"/>
      <c r="I234" s="313"/>
      <c r="J234" s="313"/>
      <c r="K234" s="313"/>
      <c r="L234" s="313"/>
      <c r="M234" s="313"/>
      <c r="N234" s="313"/>
      <c r="O234" s="313"/>
      <c r="P234" s="313"/>
    </row>
    <row r="235" spans="1:16" ht="12.75">
      <c r="A235" s="313"/>
      <c r="B235" s="313"/>
      <c r="C235" s="313"/>
      <c r="D235" s="313"/>
      <c r="E235" s="313"/>
      <c r="F235" s="313"/>
      <c r="G235" s="313"/>
      <c r="H235" s="313"/>
      <c r="I235" s="313"/>
      <c r="J235" s="313"/>
      <c r="K235" s="313"/>
      <c r="L235" s="313"/>
      <c r="M235" s="313"/>
      <c r="N235" s="313"/>
      <c r="O235" s="313"/>
      <c r="P235" s="313"/>
    </row>
    <row r="236" spans="1:16" ht="12.75">
      <c r="A236" s="313"/>
      <c r="B236" s="313"/>
      <c r="C236" s="313"/>
      <c r="D236" s="313"/>
      <c r="E236" s="313"/>
      <c r="F236" s="313"/>
      <c r="G236" s="313"/>
      <c r="H236" s="313"/>
      <c r="I236" s="313"/>
      <c r="J236" s="313"/>
      <c r="K236" s="313"/>
      <c r="L236" s="313"/>
      <c r="M236" s="313"/>
      <c r="N236" s="313"/>
      <c r="O236" s="313"/>
      <c r="P236" s="313"/>
    </row>
    <row r="237" spans="1:16" ht="12.75">
      <c r="A237" s="313"/>
      <c r="B237" s="313"/>
      <c r="C237" s="313"/>
      <c r="D237" s="313"/>
      <c r="E237" s="313"/>
      <c r="F237" s="313"/>
      <c r="G237" s="313"/>
      <c r="H237" s="313"/>
      <c r="I237" s="313"/>
      <c r="J237" s="313"/>
      <c r="K237" s="313"/>
      <c r="L237" s="313"/>
      <c r="M237" s="313"/>
      <c r="N237" s="313"/>
      <c r="O237" s="313"/>
      <c r="P237" s="313"/>
    </row>
    <row r="238" spans="1:16" ht="12.75">
      <c r="A238" s="313"/>
      <c r="B238" s="313"/>
      <c r="C238" s="313"/>
      <c r="D238" s="313"/>
      <c r="E238" s="313"/>
      <c r="F238" s="313"/>
      <c r="G238" s="313"/>
      <c r="H238" s="313"/>
      <c r="I238" s="313"/>
      <c r="J238" s="313"/>
      <c r="K238" s="313"/>
      <c r="L238" s="313"/>
      <c r="M238" s="313"/>
      <c r="N238" s="313"/>
      <c r="O238" s="313"/>
      <c r="P238" s="313"/>
    </row>
    <row r="239" spans="1:16" ht="12.75">
      <c r="A239" s="313"/>
      <c r="B239" s="313"/>
      <c r="C239" s="313"/>
      <c r="D239" s="313"/>
      <c r="E239" s="313"/>
      <c r="F239" s="313"/>
      <c r="G239" s="313"/>
      <c r="H239" s="313"/>
      <c r="I239" s="313"/>
      <c r="J239" s="313"/>
      <c r="K239" s="313"/>
      <c r="L239" s="313"/>
      <c r="M239" s="313"/>
      <c r="N239" s="313"/>
      <c r="O239" s="313"/>
      <c r="P239" s="313"/>
    </row>
    <row r="240" spans="1:16" ht="12.75">
      <c r="A240" s="313"/>
      <c r="B240" s="313"/>
      <c r="C240" s="313"/>
      <c r="D240" s="313"/>
      <c r="E240" s="313"/>
      <c r="F240" s="313"/>
      <c r="G240" s="313"/>
      <c r="H240" s="313"/>
      <c r="I240" s="313"/>
      <c r="J240" s="313"/>
      <c r="K240" s="313"/>
      <c r="L240" s="313"/>
      <c r="M240" s="313"/>
      <c r="N240" s="313"/>
      <c r="O240" s="313"/>
      <c r="P240" s="313"/>
    </row>
    <row r="241" spans="1:16" ht="12.75">
      <c r="A241" s="313"/>
      <c r="B241" s="313"/>
      <c r="C241" s="313"/>
      <c r="D241" s="313"/>
      <c r="E241" s="313"/>
      <c r="F241" s="313"/>
      <c r="G241" s="313"/>
      <c r="H241" s="313"/>
      <c r="I241" s="313"/>
      <c r="J241" s="313"/>
      <c r="K241" s="313"/>
      <c r="L241" s="313"/>
      <c r="M241" s="313"/>
      <c r="N241" s="313"/>
      <c r="O241" s="313"/>
      <c r="P241" s="313"/>
    </row>
    <row r="242" spans="1:16" ht="12.75">
      <c r="A242" s="313"/>
      <c r="B242" s="313"/>
      <c r="C242" s="313"/>
      <c r="D242" s="313"/>
      <c r="E242" s="313"/>
      <c r="F242" s="313"/>
      <c r="G242" s="313"/>
      <c r="H242" s="313"/>
      <c r="I242" s="313"/>
      <c r="J242" s="313"/>
      <c r="K242" s="313"/>
      <c r="L242" s="313"/>
      <c r="M242" s="313"/>
      <c r="N242" s="313"/>
      <c r="O242" s="313"/>
      <c r="P242" s="313"/>
    </row>
    <row r="243" spans="1:16" ht="12.75">
      <c r="A243" s="313"/>
      <c r="B243" s="313"/>
      <c r="C243" s="313"/>
      <c r="D243" s="313"/>
      <c r="E243" s="313"/>
      <c r="F243" s="313"/>
      <c r="G243" s="313"/>
      <c r="H243" s="313"/>
      <c r="I243" s="313"/>
      <c r="J243" s="313"/>
      <c r="K243" s="313"/>
      <c r="L243" s="313"/>
      <c r="M243" s="313"/>
      <c r="N243" s="313"/>
      <c r="O243" s="313"/>
      <c r="P243" s="313"/>
    </row>
    <row r="244" spans="1:16" ht="12.75">
      <c r="A244" s="313"/>
      <c r="B244" s="313"/>
      <c r="C244" s="313"/>
      <c r="D244" s="313"/>
      <c r="E244" s="313"/>
      <c r="F244" s="313"/>
      <c r="G244" s="313"/>
      <c r="H244" s="313"/>
      <c r="I244" s="313"/>
      <c r="J244" s="313"/>
      <c r="K244" s="313"/>
      <c r="L244" s="313"/>
      <c r="M244" s="313"/>
      <c r="N244" s="313"/>
      <c r="O244" s="313"/>
      <c r="P244" s="313"/>
    </row>
    <row r="245" spans="1:16" ht="12.75">
      <c r="A245" s="313"/>
      <c r="B245" s="313"/>
      <c r="C245" s="313"/>
      <c r="D245" s="313"/>
      <c r="E245" s="313"/>
      <c r="F245" s="313"/>
      <c r="G245" s="313"/>
      <c r="H245" s="313"/>
      <c r="I245" s="313"/>
      <c r="J245" s="313"/>
      <c r="K245" s="313"/>
      <c r="L245" s="313"/>
      <c r="M245" s="313"/>
      <c r="N245" s="313"/>
      <c r="O245" s="313"/>
      <c r="P245" s="313"/>
    </row>
    <row r="246" spans="1:16" ht="12.75">
      <c r="A246" s="313"/>
      <c r="B246" s="313"/>
      <c r="C246" s="313"/>
      <c r="D246" s="313"/>
      <c r="E246" s="313"/>
      <c r="F246" s="313"/>
      <c r="G246" s="313"/>
      <c r="H246" s="313"/>
      <c r="I246" s="313"/>
      <c r="J246" s="313"/>
      <c r="K246" s="313"/>
      <c r="L246" s="313"/>
      <c r="M246" s="313"/>
      <c r="N246" s="313"/>
      <c r="O246" s="313"/>
      <c r="P246" s="313"/>
    </row>
    <row r="247" spans="1:16" ht="12.75">
      <c r="A247" s="313"/>
      <c r="B247" s="313"/>
      <c r="C247" s="313"/>
      <c r="D247" s="313"/>
      <c r="E247" s="313"/>
      <c r="F247" s="313"/>
      <c r="G247" s="313"/>
      <c r="H247" s="313"/>
      <c r="I247" s="313"/>
      <c r="J247" s="313"/>
      <c r="K247" s="313"/>
      <c r="L247" s="313"/>
      <c r="M247" s="313"/>
      <c r="N247" s="313"/>
      <c r="O247" s="313"/>
      <c r="P247" s="313"/>
    </row>
    <row r="248" spans="1:16" ht="12.75">
      <c r="A248" s="313"/>
      <c r="B248" s="313"/>
      <c r="C248" s="313"/>
      <c r="D248" s="313"/>
      <c r="E248" s="313"/>
      <c r="F248" s="313"/>
      <c r="G248" s="313"/>
      <c r="H248" s="313"/>
      <c r="I248" s="313"/>
      <c r="J248" s="313"/>
      <c r="K248" s="313"/>
      <c r="L248" s="313"/>
      <c r="M248" s="313"/>
      <c r="N248" s="313"/>
      <c r="O248" s="313"/>
      <c r="P248" s="313"/>
    </row>
    <row r="249" spans="1:16" ht="12.75">
      <c r="A249" s="313"/>
      <c r="B249" s="313"/>
      <c r="C249" s="313"/>
      <c r="D249" s="313"/>
      <c r="E249" s="313"/>
      <c r="F249" s="313"/>
      <c r="G249" s="313"/>
      <c r="H249" s="313"/>
      <c r="I249" s="313"/>
      <c r="J249" s="313"/>
      <c r="K249" s="313"/>
      <c r="L249" s="313"/>
      <c r="M249" s="313"/>
      <c r="N249" s="313"/>
      <c r="O249" s="313"/>
      <c r="P249" s="313"/>
    </row>
    <row r="250" spans="1:16" ht="12.75">
      <c r="A250" s="313"/>
      <c r="B250" s="313"/>
      <c r="C250" s="313"/>
      <c r="D250" s="313"/>
      <c r="E250" s="313"/>
      <c r="F250" s="313"/>
      <c r="G250" s="313"/>
      <c r="H250" s="313"/>
      <c r="I250" s="313"/>
      <c r="J250" s="313"/>
      <c r="K250" s="313"/>
      <c r="L250" s="313"/>
      <c r="M250" s="313"/>
      <c r="N250" s="313"/>
      <c r="O250" s="313"/>
      <c r="P250" s="313"/>
    </row>
    <row r="251" spans="1:16" ht="12.75">
      <c r="A251" s="313"/>
      <c r="B251" s="313"/>
      <c r="C251" s="313"/>
      <c r="D251" s="313"/>
      <c r="E251" s="313"/>
      <c r="F251" s="313"/>
      <c r="G251" s="313"/>
      <c r="H251" s="313"/>
      <c r="I251" s="313"/>
      <c r="J251" s="313"/>
      <c r="K251" s="313"/>
      <c r="L251" s="313"/>
      <c r="M251" s="313"/>
      <c r="N251" s="313"/>
      <c r="O251" s="313"/>
      <c r="P251" s="313"/>
    </row>
    <row r="252" spans="1:16" ht="12.75">
      <c r="A252" s="313"/>
      <c r="B252" s="313"/>
      <c r="C252" s="313"/>
      <c r="D252" s="313"/>
      <c r="E252" s="313"/>
      <c r="F252" s="313"/>
      <c r="G252" s="313"/>
      <c r="H252" s="313"/>
      <c r="I252" s="313"/>
      <c r="J252" s="313"/>
      <c r="K252" s="313"/>
      <c r="L252" s="313"/>
      <c r="M252" s="313"/>
      <c r="N252" s="313"/>
      <c r="O252" s="313"/>
      <c r="P252" s="313"/>
    </row>
    <row r="253" spans="1:16" ht="12.75">
      <c r="A253" s="313"/>
      <c r="B253" s="313"/>
      <c r="C253" s="313"/>
      <c r="D253" s="313"/>
      <c r="E253" s="313"/>
      <c r="F253" s="313"/>
      <c r="G253" s="313"/>
      <c r="H253" s="313"/>
      <c r="I253" s="313"/>
      <c r="J253" s="313"/>
      <c r="K253" s="313"/>
      <c r="L253" s="313"/>
      <c r="M253" s="313"/>
      <c r="N253" s="313"/>
      <c r="O253" s="313"/>
      <c r="P253" s="313"/>
    </row>
    <row r="254" spans="1:16" ht="12.75">
      <c r="A254" s="313"/>
      <c r="B254" s="313"/>
      <c r="C254" s="313"/>
      <c r="D254" s="313"/>
      <c r="E254" s="313"/>
      <c r="F254" s="313"/>
      <c r="G254" s="313"/>
      <c r="H254" s="313"/>
      <c r="I254" s="313"/>
      <c r="J254" s="313"/>
      <c r="K254" s="313"/>
      <c r="L254" s="313"/>
      <c r="M254" s="313"/>
      <c r="N254" s="313"/>
      <c r="O254" s="313"/>
      <c r="P254" s="313"/>
    </row>
    <row r="255" spans="1:16" ht="12.75">
      <c r="A255" s="313"/>
      <c r="B255" s="313"/>
      <c r="C255" s="313"/>
      <c r="D255" s="313"/>
      <c r="E255" s="313"/>
      <c r="F255" s="313"/>
      <c r="G255" s="313"/>
      <c r="H255" s="313"/>
      <c r="I255" s="313"/>
      <c r="J255" s="313"/>
      <c r="K255" s="313"/>
      <c r="L255" s="313"/>
      <c r="M255" s="313"/>
      <c r="N255" s="313"/>
      <c r="O255" s="313"/>
      <c r="P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55"/>
  <sheetViews>
    <sheetView showGridLines="0" zoomScalePageLayoutView="0" workbookViewId="0" topLeftCell="A1">
      <selection activeCell="B2" sqref="B2"/>
    </sheetView>
  </sheetViews>
  <sheetFormatPr defaultColWidth="11.421875" defaultRowHeight="12.75"/>
  <cols>
    <col min="1" max="1" width="1.7109375" style="0" customWidth="1"/>
    <col min="2" max="2" width="89.8515625" style="0" customWidth="1"/>
    <col min="3" max="3" width="5.00390625" style="335" customWidth="1"/>
    <col min="4" max="4" width="89.8515625" style="0" customWidth="1"/>
  </cols>
  <sheetData>
    <row r="1" spans="1:17" ht="12.75">
      <c r="A1" s="313"/>
      <c r="B1" s="313"/>
      <c r="C1" s="333"/>
      <c r="D1" s="313"/>
      <c r="E1" s="313"/>
      <c r="F1" s="313"/>
      <c r="G1" s="313"/>
      <c r="H1" s="313"/>
      <c r="I1" s="313"/>
      <c r="J1" s="313"/>
      <c r="K1" s="313"/>
      <c r="L1" s="313"/>
      <c r="M1" s="313"/>
      <c r="N1" s="313"/>
      <c r="O1" s="313"/>
      <c r="P1" s="313"/>
      <c r="Q1" s="313"/>
    </row>
    <row r="2" spans="1:17" ht="22.5">
      <c r="A2" s="313"/>
      <c r="B2" s="314" t="s">
        <v>12</v>
      </c>
      <c r="C2" s="336"/>
      <c r="D2" s="314"/>
      <c r="E2" s="313"/>
      <c r="F2" s="313"/>
      <c r="G2" s="313"/>
      <c r="H2" s="313"/>
      <c r="I2" s="313"/>
      <c r="J2" s="313"/>
      <c r="K2" s="313"/>
      <c r="L2" s="313"/>
      <c r="M2" s="313"/>
      <c r="N2" s="313"/>
      <c r="O2" s="313"/>
      <c r="P2" s="313"/>
      <c r="Q2" s="313"/>
    </row>
    <row r="3" spans="1:17" ht="12" customHeight="1">
      <c r="A3" s="313"/>
      <c r="E3" s="313"/>
      <c r="F3" s="313"/>
      <c r="G3" s="313"/>
      <c r="H3" s="313"/>
      <c r="I3" s="313"/>
      <c r="J3" s="313"/>
      <c r="K3" s="313"/>
      <c r="L3" s="313"/>
      <c r="M3" s="313"/>
      <c r="N3" s="313"/>
      <c r="O3" s="313"/>
      <c r="P3" s="313"/>
      <c r="Q3" s="313"/>
    </row>
    <row r="4" spans="1:17" ht="42">
      <c r="A4" s="313"/>
      <c r="B4" s="342" t="s">
        <v>97</v>
      </c>
      <c r="C4" s="336"/>
      <c r="D4" s="342"/>
      <c r="E4" s="313"/>
      <c r="F4" s="313"/>
      <c r="G4" s="313"/>
      <c r="H4" s="313"/>
      <c r="I4" s="313"/>
      <c r="J4" s="313"/>
      <c r="K4" s="313"/>
      <c r="L4" s="313"/>
      <c r="M4" s="313"/>
      <c r="N4" s="313"/>
      <c r="O4" s="313"/>
      <c r="P4" s="313"/>
      <c r="Q4" s="313"/>
    </row>
    <row r="5" spans="1:17" ht="43.5">
      <c r="A5" s="313"/>
      <c r="B5" s="341" t="s">
        <v>61</v>
      </c>
      <c r="D5" s="341"/>
      <c r="E5" s="313"/>
      <c r="F5" s="313"/>
      <c r="G5" s="313"/>
      <c r="H5" s="313"/>
      <c r="I5" s="313"/>
      <c r="J5" s="313"/>
      <c r="K5" s="313"/>
      <c r="L5" s="313"/>
      <c r="M5" s="313"/>
      <c r="N5" s="313"/>
      <c r="O5" s="313"/>
      <c r="P5" s="313"/>
      <c r="Q5" s="313"/>
    </row>
    <row r="6" spans="1:17" ht="12" customHeight="1">
      <c r="A6" s="313"/>
      <c r="E6" s="313"/>
      <c r="F6" s="313"/>
      <c r="G6" s="313"/>
      <c r="H6" s="313"/>
      <c r="I6" s="313"/>
      <c r="J6" s="313"/>
      <c r="K6" s="313"/>
      <c r="L6" s="313"/>
      <c r="M6" s="313"/>
      <c r="N6" s="313"/>
      <c r="O6" s="313"/>
      <c r="P6" s="313"/>
      <c r="Q6" s="313"/>
    </row>
    <row r="7" spans="1:17" ht="21">
      <c r="A7" s="313"/>
      <c r="B7" s="316" t="s">
        <v>93</v>
      </c>
      <c r="C7" s="336"/>
      <c r="D7" s="316"/>
      <c r="E7" s="313"/>
      <c r="F7" s="313"/>
      <c r="G7" s="313"/>
      <c r="H7" s="313"/>
      <c r="I7" s="313"/>
      <c r="J7" s="313"/>
      <c r="K7" s="313"/>
      <c r="L7" s="313"/>
      <c r="M7" s="313"/>
      <c r="N7" s="313"/>
      <c r="O7" s="313"/>
      <c r="P7" s="313"/>
      <c r="Q7" s="313"/>
    </row>
    <row r="8" spans="1:17" ht="30">
      <c r="A8" s="313"/>
      <c r="B8" s="337" t="s">
        <v>127</v>
      </c>
      <c r="C8" s="336"/>
      <c r="D8" s="337"/>
      <c r="E8" s="313"/>
      <c r="F8" s="313"/>
      <c r="G8" s="313"/>
      <c r="H8" s="313"/>
      <c r="I8" s="313"/>
      <c r="J8" s="313"/>
      <c r="K8" s="313"/>
      <c r="L8" s="313"/>
      <c r="M8" s="313"/>
      <c r="N8" s="313"/>
      <c r="O8" s="313"/>
      <c r="P8" s="313"/>
      <c r="Q8" s="313"/>
    </row>
    <row r="9" spans="1:17" ht="3.75" customHeight="1">
      <c r="A9" s="313"/>
      <c r="B9" s="62"/>
      <c r="D9" s="62"/>
      <c r="E9" s="313"/>
      <c r="F9" s="313"/>
      <c r="G9" s="313"/>
      <c r="H9" s="313"/>
      <c r="I9" s="313"/>
      <c r="J9" s="313"/>
      <c r="K9" s="313"/>
      <c r="L9" s="313"/>
      <c r="M9" s="313"/>
      <c r="N9" s="313"/>
      <c r="O9" s="313"/>
      <c r="P9" s="313"/>
      <c r="Q9" s="313"/>
    </row>
    <row r="10" spans="1:17" ht="13.5">
      <c r="A10" s="313"/>
      <c r="B10" s="340" t="s">
        <v>94</v>
      </c>
      <c r="C10" s="336"/>
      <c r="D10" s="340"/>
      <c r="E10" s="313"/>
      <c r="F10" s="313"/>
      <c r="G10" s="313"/>
      <c r="H10" s="313"/>
      <c r="I10" s="313"/>
      <c r="J10" s="313"/>
      <c r="K10" s="313"/>
      <c r="L10" s="313"/>
      <c r="M10" s="313"/>
      <c r="N10" s="313"/>
      <c r="O10" s="313"/>
      <c r="P10" s="313"/>
      <c r="Q10" s="313"/>
    </row>
    <row r="11" spans="1:17" ht="27">
      <c r="A11" s="313"/>
      <c r="B11" s="339" t="s">
        <v>13</v>
      </c>
      <c r="C11" s="336"/>
      <c r="D11" s="339"/>
      <c r="E11" s="313"/>
      <c r="F11" s="313"/>
      <c r="G11" s="313"/>
      <c r="H11" s="313"/>
      <c r="I11" s="313"/>
      <c r="J11" s="313"/>
      <c r="K11" s="313"/>
      <c r="L11" s="313"/>
      <c r="M11" s="313"/>
      <c r="N11" s="313"/>
      <c r="O11" s="313"/>
      <c r="P11" s="313"/>
      <c r="Q11" s="313"/>
    </row>
    <row r="12" spans="1:17" ht="13.5">
      <c r="A12" s="313"/>
      <c r="B12" s="340" t="s">
        <v>96</v>
      </c>
      <c r="C12" s="336"/>
      <c r="D12" s="340"/>
      <c r="E12" s="313"/>
      <c r="F12" s="313"/>
      <c r="G12" s="313"/>
      <c r="H12" s="313"/>
      <c r="I12" s="313"/>
      <c r="J12" s="313"/>
      <c r="K12" s="313"/>
      <c r="L12" s="313"/>
      <c r="M12" s="313"/>
      <c r="N12" s="313"/>
      <c r="O12" s="313"/>
      <c r="P12" s="313"/>
      <c r="Q12" s="313"/>
    </row>
    <row r="13" spans="1:17" ht="27">
      <c r="A13" s="313"/>
      <c r="B13" s="339" t="s">
        <v>14</v>
      </c>
      <c r="C13" s="336"/>
      <c r="D13" s="339"/>
      <c r="E13" s="313"/>
      <c r="F13" s="313"/>
      <c r="G13" s="313"/>
      <c r="H13" s="313"/>
      <c r="I13" s="313"/>
      <c r="J13" s="313"/>
      <c r="K13" s="313"/>
      <c r="L13" s="313"/>
      <c r="M13" s="313"/>
      <c r="N13" s="313"/>
      <c r="O13" s="313"/>
      <c r="P13" s="313"/>
      <c r="Q13" s="313"/>
    </row>
    <row r="14" spans="1:17" ht="13.5">
      <c r="A14" s="313"/>
      <c r="B14" s="340" t="s">
        <v>95</v>
      </c>
      <c r="C14" s="336"/>
      <c r="D14" s="340"/>
      <c r="E14" s="313"/>
      <c r="F14" s="313"/>
      <c r="G14" s="313"/>
      <c r="H14" s="313"/>
      <c r="I14" s="313"/>
      <c r="J14" s="313"/>
      <c r="K14" s="313"/>
      <c r="L14" s="313"/>
      <c r="M14" s="313"/>
      <c r="N14" s="313"/>
      <c r="O14" s="313"/>
      <c r="P14" s="313"/>
      <c r="Q14" s="313"/>
    </row>
    <row r="15" spans="1:17" ht="41.25">
      <c r="A15" s="313"/>
      <c r="B15" s="339" t="s">
        <v>15</v>
      </c>
      <c r="C15" s="336"/>
      <c r="D15" s="339"/>
      <c r="E15" s="313"/>
      <c r="F15" s="313"/>
      <c r="G15" s="313"/>
      <c r="H15" s="313"/>
      <c r="I15" s="313"/>
      <c r="J15" s="313"/>
      <c r="K15" s="313"/>
      <c r="L15" s="313"/>
      <c r="M15" s="313"/>
      <c r="N15" s="313"/>
      <c r="O15" s="313"/>
      <c r="P15" s="313"/>
      <c r="Q15" s="313"/>
    </row>
    <row r="16" spans="1:17" ht="9.75" customHeight="1">
      <c r="A16" s="313"/>
      <c r="B16" s="62"/>
      <c r="D16" s="62"/>
      <c r="E16" s="313"/>
      <c r="F16" s="313"/>
      <c r="G16" s="313"/>
      <c r="H16" s="313"/>
      <c r="I16" s="313"/>
      <c r="J16" s="313"/>
      <c r="K16" s="313"/>
      <c r="L16" s="313"/>
      <c r="M16" s="313"/>
      <c r="N16" s="313"/>
      <c r="O16" s="313"/>
      <c r="P16" s="313"/>
      <c r="Q16" s="313"/>
    </row>
    <row r="17" spans="1:17" ht="30" customHeight="1">
      <c r="A17" s="313"/>
      <c r="B17" s="342" t="s">
        <v>126</v>
      </c>
      <c r="C17" s="336"/>
      <c r="D17" s="342"/>
      <c r="E17" s="313"/>
      <c r="F17" s="313"/>
      <c r="G17" s="313"/>
      <c r="H17" s="313"/>
      <c r="I17" s="313"/>
      <c r="J17" s="313"/>
      <c r="K17" s="313"/>
      <c r="L17" s="313"/>
      <c r="M17" s="313"/>
      <c r="N17" s="313"/>
      <c r="O17" s="313"/>
      <c r="P17" s="313"/>
      <c r="Q17" s="313"/>
    </row>
    <row r="18" spans="1:17" ht="30">
      <c r="A18" s="313"/>
      <c r="B18" s="342" t="s">
        <v>125</v>
      </c>
      <c r="C18" s="336"/>
      <c r="D18" s="342"/>
      <c r="E18" s="313"/>
      <c r="F18" s="313"/>
      <c r="G18" s="313"/>
      <c r="H18" s="313"/>
      <c r="I18" s="313"/>
      <c r="J18" s="313"/>
      <c r="K18" s="313"/>
      <c r="L18" s="313"/>
      <c r="M18" s="313"/>
      <c r="N18" s="313"/>
      <c r="O18" s="313"/>
      <c r="P18" s="313"/>
      <c r="Q18" s="313"/>
    </row>
    <row r="19" spans="1:17" ht="54.75">
      <c r="A19" s="313"/>
      <c r="B19" s="342" t="s">
        <v>16</v>
      </c>
      <c r="C19" s="336"/>
      <c r="D19" s="342"/>
      <c r="E19" s="313"/>
      <c r="F19" s="313"/>
      <c r="G19" s="313"/>
      <c r="H19" s="313"/>
      <c r="I19" s="313"/>
      <c r="J19" s="313"/>
      <c r="K19" s="313"/>
      <c r="L19" s="313"/>
      <c r="M19" s="313"/>
      <c r="N19" s="313"/>
      <c r="O19" s="313"/>
      <c r="P19" s="313"/>
      <c r="Q19" s="313"/>
    </row>
    <row r="20" spans="1:17" ht="12" customHeight="1">
      <c r="A20" s="313"/>
      <c r="E20" s="313"/>
      <c r="F20" s="313"/>
      <c r="G20" s="313"/>
      <c r="H20" s="313"/>
      <c r="I20" s="313"/>
      <c r="J20" s="313"/>
      <c r="K20" s="313"/>
      <c r="L20" s="313"/>
      <c r="M20" s="313"/>
      <c r="N20" s="313"/>
      <c r="O20" s="313"/>
      <c r="P20" s="313"/>
      <c r="Q20" s="313"/>
    </row>
    <row r="21" spans="1:17" ht="21">
      <c r="A21" s="313"/>
      <c r="B21" s="316" t="s">
        <v>98</v>
      </c>
      <c r="C21" s="336"/>
      <c r="D21" s="316"/>
      <c r="E21" s="313"/>
      <c r="F21" s="313"/>
      <c r="G21" s="313"/>
      <c r="H21" s="313"/>
      <c r="I21" s="313"/>
      <c r="J21" s="313"/>
      <c r="K21" s="313"/>
      <c r="L21" s="313"/>
      <c r="M21" s="313"/>
      <c r="N21" s="313"/>
      <c r="O21" s="313"/>
      <c r="P21" s="313"/>
      <c r="Q21" s="313"/>
    </row>
    <row r="22" spans="1:17" ht="3.75" customHeight="1">
      <c r="A22" s="313"/>
      <c r="E22" s="313"/>
      <c r="F22" s="313"/>
      <c r="G22" s="313"/>
      <c r="H22" s="313"/>
      <c r="I22" s="313"/>
      <c r="J22" s="313"/>
      <c r="K22" s="313"/>
      <c r="L22" s="313"/>
      <c r="M22" s="313"/>
      <c r="N22" s="313"/>
      <c r="O22" s="313"/>
      <c r="P22" s="313"/>
      <c r="Q22" s="313"/>
    </row>
    <row r="23" spans="1:17" ht="41.25">
      <c r="A23" s="313"/>
      <c r="B23" s="342" t="s">
        <v>17</v>
      </c>
      <c r="C23" s="336"/>
      <c r="D23" s="342"/>
      <c r="E23" s="313"/>
      <c r="F23" s="313"/>
      <c r="G23" s="313"/>
      <c r="H23" s="313"/>
      <c r="I23" s="313"/>
      <c r="J23" s="313"/>
      <c r="K23" s="313"/>
      <c r="L23" s="313"/>
      <c r="M23" s="313"/>
      <c r="N23" s="313"/>
      <c r="O23" s="313"/>
      <c r="P23" s="313"/>
      <c r="Q23" s="313"/>
    </row>
    <row r="24" spans="1:17" ht="3.75" customHeight="1">
      <c r="A24" s="313"/>
      <c r="B24" s="343"/>
      <c r="D24" s="343"/>
      <c r="E24" s="313"/>
      <c r="F24" s="313"/>
      <c r="G24" s="313"/>
      <c r="H24" s="313"/>
      <c r="I24" s="313"/>
      <c r="J24" s="313"/>
      <c r="K24" s="313"/>
      <c r="L24" s="313"/>
      <c r="M24" s="313"/>
      <c r="N24" s="313"/>
      <c r="O24" s="313"/>
      <c r="P24" s="313"/>
      <c r="Q24" s="313"/>
    </row>
    <row r="25" spans="1:17" ht="13.5">
      <c r="A25" s="313"/>
      <c r="B25" s="344" t="s">
        <v>77</v>
      </c>
      <c r="C25" s="336"/>
      <c r="D25" s="344"/>
      <c r="E25" s="313"/>
      <c r="F25" s="313"/>
      <c r="G25" s="313"/>
      <c r="H25" s="313"/>
      <c r="I25" s="313"/>
      <c r="J25" s="313"/>
      <c r="K25" s="313"/>
      <c r="L25" s="313"/>
      <c r="M25" s="313"/>
      <c r="N25" s="313"/>
      <c r="O25" s="313"/>
      <c r="P25" s="313"/>
      <c r="Q25" s="313"/>
    </row>
    <row r="26" spans="1:17" ht="13.5">
      <c r="A26" s="313"/>
      <c r="B26" s="344" t="s">
        <v>99</v>
      </c>
      <c r="C26" s="336"/>
      <c r="D26" s="344"/>
      <c r="E26" s="313"/>
      <c r="F26" s="313"/>
      <c r="G26" s="313"/>
      <c r="H26" s="313"/>
      <c r="I26" s="313"/>
      <c r="J26" s="313"/>
      <c r="K26" s="313"/>
      <c r="L26" s="313"/>
      <c r="M26" s="313"/>
      <c r="N26" s="313"/>
      <c r="O26" s="313"/>
      <c r="P26" s="313"/>
      <c r="Q26" s="313"/>
    </row>
    <row r="27" spans="1:17" ht="13.5">
      <c r="A27" s="313"/>
      <c r="B27" s="344" t="s">
        <v>100</v>
      </c>
      <c r="C27" s="336"/>
      <c r="D27" s="344"/>
      <c r="E27" s="313"/>
      <c r="F27" s="313"/>
      <c r="G27" s="313"/>
      <c r="H27" s="313"/>
      <c r="I27" s="313"/>
      <c r="J27" s="313"/>
      <c r="K27" s="313"/>
      <c r="L27" s="313"/>
      <c r="M27" s="313"/>
      <c r="N27" s="313"/>
      <c r="O27" s="313"/>
      <c r="P27" s="313"/>
      <c r="Q27" s="313"/>
    </row>
    <row r="28" spans="1:17" ht="13.5">
      <c r="A28" s="313"/>
      <c r="B28" s="344" t="s">
        <v>101</v>
      </c>
      <c r="C28" s="336"/>
      <c r="D28" s="344"/>
      <c r="E28" s="313"/>
      <c r="F28" s="313"/>
      <c r="G28" s="313"/>
      <c r="H28" s="313"/>
      <c r="I28" s="313"/>
      <c r="J28" s="313"/>
      <c r="K28" s="313"/>
      <c r="L28" s="313"/>
      <c r="M28" s="313"/>
      <c r="N28" s="313"/>
      <c r="O28" s="313"/>
      <c r="P28" s="313"/>
      <c r="Q28" s="313"/>
    </row>
    <row r="29" spans="1:17" ht="3.75" customHeight="1">
      <c r="A29" s="313"/>
      <c r="B29" s="343"/>
      <c r="D29" s="343"/>
      <c r="E29" s="313"/>
      <c r="F29" s="313"/>
      <c r="G29" s="313"/>
      <c r="H29" s="313"/>
      <c r="I29" s="313"/>
      <c r="J29" s="313"/>
      <c r="K29" s="313"/>
      <c r="L29" s="313"/>
      <c r="M29" s="313"/>
      <c r="N29" s="313"/>
      <c r="O29" s="313"/>
      <c r="P29" s="313"/>
      <c r="Q29" s="313"/>
    </row>
    <row r="30" spans="1:17" ht="27">
      <c r="A30" s="313"/>
      <c r="B30" s="342" t="s">
        <v>18</v>
      </c>
      <c r="C30" s="336"/>
      <c r="D30" s="342"/>
      <c r="E30" s="313"/>
      <c r="F30" s="313"/>
      <c r="G30" s="313"/>
      <c r="H30" s="313"/>
      <c r="I30" s="313"/>
      <c r="J30" s="313"/>
      <c r="K30" s="313"/>
      <c r="L30" s="313"/>
      <c r="M30" s="313"/>
      <c r="N30" s="313"/>
      <c r="O30" s="313"/>
      <c r="P30" s="313"/>
      <c r="Q30" s="313"/>
    </row>
    <row r="31" spans="1:17" ht="3.75" customHeight="1">
      <c r="A31" s="313"/>
      <c r="B31" s="343"/>
      <c r="D31" s="343"/>
      <c r="E31" s="313"/>
      <c r="F31" s="313"/>
      <c r="G31" s="313"/>
      <c r="H31" s="313"/>
      <c r="I31" s="313"/>
      <c r="J31" s="313"/>
      <c r="K31" s="313"/>
      <c r="L31" s="313"/>
      <c r="M31" s="313"/>
      <c r="N31" s="313"/>
      <c r="O31" s="313"/>
      <c r="P31" s="313"/>
      <c r="Q31" s="313"/>
    </row>
    <row r="32" spans="1:17" ht="13.5">
      <c r="A32" s="313"/>
      <c r="B32" s="344" t="s">
        <v>102</v>
      </c>
      <c r="C32" s="336"/>
      <c r="D32" s="344"/>
      <c r="E32" s="313"/>
      <c r="F32" s="313"/>
      <c r="G32" s="313"/>
      <c r="H32" s="313"/>
      <c r="I32" s="313"/>
      <c r="J32" s="313"/>
      <c r="K32" s="313"/>
      <c r="L32" s="313"/>
      <c r="M32" s="313"/>
      <c r="N32" s="313"/>
      <c r="O32" s="313"/>
      <c r="P32" s="313"/>
      <c r="Q32" s="313"/>
    </row>
    <row r="33" spans="1:17" ht="13.5">
      <c r="A33" s="313"/>
      <c r="B33" s="345" t="s">
        <v>62</v>
      </c>
      <c r="C33" s="336"/>
      <c r="D33" s="344"/>
      <c r="E33" s="313"/>
      <c r="F33" s="313"/>
      <c r="G33" s="313"/>
      <c r="H33" s="313"/>
      <c r="I33" s="313"/>
      <c r="J33" s="313"/>
      <c r="K33" s="313"/>
      <c r="L33" s="313"/>
      <c r="M33" s="313"/>
      <c r="N33" s="313"/>
      <c r="O33" s="313"/>
      <c r="P33" s="313"/>
      <c r="Q33" s="313"/>
    </row>
    <row r="34" spans="1:17" ht="13.5">
      <c r="A34" s="313"/>
      <c r="B34" s="344" t="s">
        <v>102</v>
      </c>
      <c r="C34" s="336"/>
      <c r="D34" s="344"/>
      <c r="E34" s="313"/>
      <c r="F34" s="313"/>
      <c r="G34" s="313"/>
      <c r="H34" s="313"/>
      <c r="I34" s="313"/>
      <c r="J34" s="313"/>
      <c r="K34" s="313"/>
      <c r="L34" s="313"/>
      <c r="M34" s="313"/>
      <c r="N34" s="313"/>
      <c r="O34" s="313"/>
      <c r="P34" s="313"/>
      <c r="Q34" s="313"/>
    </row>
    <row r="35" spans="1:17" ht="13.5">
      <c r="A35" s="313"/>
      <c r="B35" s="345" t="s">
        <v>106</v>
      </c>
      <c r="C35" s="336"/>
      <c r="D35" s="345"/>
      <c r="E35" s="313"/>
      <c r="F35" s="313"/>
      <c r="G35" s="313"/>
      <c r="H35" s="313"/>
      <c r="I35" s="313"/>
      <c r="J35" s="313"/>
      <c r="K35" s="313"/>
      <c r="L35" s="313"/>
      <c r="M35" s="313"/>
      <c r="N35" s="313"/>
      <c r="O35" s="313"/>
      <c r="P35" s="313"/>
      <c r="Q35" s="313"/>
    </row>
    <row r="36" spans="1:17" ht="13.5">
      <c r="A36" s="313"/>
      <c r="B36" s="357" t="s">
        <v>103</v>
      </c>
      <c r="C36" s="336"/>
      <c r="D36" s="344"/>
      <c r="E36" s="313"/>
      <c r="F36" s="313"/>
      <c r="G36" s="313"/>
      <c r="H36" s="313"/>
      <c r="I36" s="313"/>
      <c r="J36" s="313"/>
      <c r="K36" s="313"/>
      <c r="L36" s="313"/>
      <c r="M36" s="313"/>
      <c r="N36" s="313"/>
      <c r="O36" s="313"/>
      <c r="P36" s="313"/>
      <c r="Q36" s="313"/>
    </row>
    <row r="37" spans="1:17" ht="27">
      <c r="A37" s="313"/>
      <c r="B37" s="351" t="s">
        <v>128</v>
      </c>
      <c r="C37" s="336"/>
      <c r="D37" s="351"/>
      <c r="E37" s="313"/>
      <c r="F37" s="313"/>
      <c r="G37" s="313"/>
      <c r="H37" s="313"/>
      <c r="I37" s="313"/>
      <c r="J37" s="313"/>
      <c r="K37" s="313"/>
      <c r="L37" s="313"/>
      <c r="M37" s="313"/>
      <c r="N37" s="313"/>
      <c r="O37" s="313"/>
      <c r="P37" s="313"/>
      <c r="Q37" s="313"/>
    </row>
    <row r="38" spans="1:17" ht="58.5" customHeight="1">
      <c r="A38" s="313"/>
      <c r="B38" s="350" t="s">
        <v>63</v>
      </c>
      <c r="C38" s="336"/>
      <c r="D38" s="351"/>
      <c r="E38" s="313"/>
      <c r="F38" s="313"/>
      <c r="G38" s="313"/>
      <c r="H38" s="313"/>
      <c r="I38" s="313"/>
      <c r="J38" s="313"/>
      <c r="K38" s="313"/>
      <c r="L38" s="313"/>
      <c r="M38" s="313"/>
      <c r="N38" s="313"/>
      <c r="O38" s="313"/>
      <c r="P38" s="313"/>
      <c r="Q38" s="313"/>
    </row>
    <row r="39" spans="1:17" ht="13.5">
      <c r="A39" s="313"/>
      <c r="B39" s="357" t="s">
        <v>104</v>
      </c>
      <c r="C39" s="336"/>
      <c r="D39" s="344"/>
      <c r="E39" s="313"/>
      <c r="F39" s="313"/>
      <c r="G39" s="313"/>
      <c r="H39" s="313"/>
      <c r="I39" s="313"/>
      <c r="J39" s="313"/>
      <c r="K39" s="313"/>
      <c r="L39" s="313"/>
      <c r="M39" s="313"/>
      <c r="N39" s="313"/>
      <c r="O39" s="313"/>
      <c r="P39" s="313"/>
      <c r="Q39" s="313"/>
    </row>
    <row r="40" spans="1:17" ht="13.5">
      <c r="A40" s="313"/>
      <c r="B40" s="358" t="s">
        <v>107</v>
      </c>
      <c r="C40" s="336"/>
      <c r="D40" s="345"/>
      <c r="E40" s="313"/>
      <c r="F40" s="313"/>
      <c r="G40" s="313"/>
      <c r="H40" s="313"/>
      <c r="I40" s="313"/>
      <c r="J40" s="313"/>
      <c r="K40" s="313"/>
      <c r="L40" s="313"/>
      <c r="M40" s="313"/>
      <c r="N40" s="313"/>
      <c r="O40" s="313"/>
      <c r="P40" s="313"/>
      <c r="Q40" s="313"/>
    </row>
    <row r="41" spans="1:17" ht="13.5">
      <c r="A41" s="313"/>
      <c r="B41" s="358" t="s">
        <v>108</v>
      </c>
      <c r="C41" s="336"/>
      <c r="D41" s="345"/>
      <c r="E41" s="313"/>
      <c r="F41" s="313"/>
      <c r="G41" s="313"/>
      <c r="H41" s="313"/>
      <c r="I41" s="313"/>
      <c r="J41" s="313"/>
      <c r="K41" s="313"/>
      <c r="L41" s="313"/>
      <c r="M41" s="313"/>
      <c r="N41" s="313"/>
      <c r="O41" s="313"/>
      <c r="P41" s="313"/>
      <c r="Q41" s="313"/>
    </row>
    <row r="42" spans="1:17" ht="13.5">
      <c r="A42" s="313"/>
      <c r="B42" s="357" t="s">
        <v>65</v>
      </c>
      <c r="C42" s="336"/>
      <c r="D42" s="345"/>
      <c r="E42" s="313"/>
      <c r="F42" s="313"/>
      <c r="G42" s="313"/>
      <c r="H42" s="313"/>
      <c r="I42" s="313"/>
      <c r="J42" s="313"/>
      <c r="K42" s="313"/>
      <c r="L42" s="313"/>
      <c r="M42" s="313"/>
      <c r="N42" s="313"/>
      <c r="O42" s="313"/>
      <c r="P42" s="313"/>
      <c r="Q42" s="313"/>
    </row>
    <row r="43" spans="1:17" ht="13.5">
      <c r="A43" s="313"/>
      <c r="B43" s="358" t="s">
        <v>107</v>
      </c>
      <c r="C43" s="336"/>
      <c r="D43" s="345"/>
      <c r="E43" s="313"/>
      <c r="F43" s="313"/>
      <c r="G43" s="313"/>
      <c r="H43" s="313"/>
      <c r="I43" s="313"/>
      <c r="J43" s="313"/>
      <c r="K43" s="313"/>
      <c r="L43" s="313"/>
      <c r="M43" s="313"/>
      <c r="N43" s="313"/>
      <c r="O43" s="313"/>
      <c r="P43" s="313"/>
      <c r="Q43" s="313"/>
    </row>
    <row r="44" spans="1:17" ht="13.5">
      <c r="A44" s="313"/>
      <c r="B44" s="358" t="s">
        <v>64</v>
      </c>
      <c r="C44" s="336"/>
      <c r="D44" s="345"/>
      <c r="E44" s="313"/>
      <c r="F44" s="313"/>
      <c r="G44" s="313"/>
      <c r="H44" s="313"/>
      <c r="I44" s="313"/>
      <c r="J44" s="313"/>
      <c r="K44" s="313"/>
      <c r="L44" s="313"/>
      <c r="M44" s="313"/>
      <c r="N44" s="313"/>
      <c r="O44" s="313"/>
      <c r="P44" s="313"/>
      <c r="Q44" s="313"/>
    </row>
    <row r="45" spans="1:17" ht="13.5">
      <c r="A45" s="313"/>
      <c r="B45" s="357" t="s">
        <v>105</v>
      </c>
      <c r="C45" s="336"/>
      <c r="D45" s="344"/>
      <c r="E45" s="313"/>
      <c r="F45" s="313"/>
      <c r="G45" s="313"/>
      <c r="H45" s="313"/>
      <c r="I45" s="313"/>
      <c r="J45" s="313"/>
      <c r="K45" s="313"/>
      <c r="L45" s="313"/>
      <c r="M45" s="313"/>
      <c r="N45" s="313"/>
      <c r="O45" s="313"/>
      <c r="P45" s="313"/>
      <c r="Q45" s="313"/>
    </row>
    <row r="46" spans="1:17" ht="3.75" customHeight="1">
      <c r="A46" s="313"/>
      <c r="B46" s="346"/>
      <c r="D46" s="346"/>
      <c r="E46" s="313"/>
      <c r="F46" s="313"/>
      <c r="G46" s="313"/>
      <c r="H46" s="313"/>
      <c r="I46" s="313"/>
      <c r="J46" s="313"/>
      <c r="K46" s="313"/>
      <c r="L46" s="313"/>
      <c r="M46" s="313"/>
      <c r="N46" s="313"/>
      <c r="O46" s="313"/>
      <c r="P46" s="313"/>
      <c r="Q46" s="313"/>
    </row>
    <row r="47" spans="1:17" ht="27">
      <c r="A47" s="313"/>
      <c r="B47" s="342" t="s">
        <v>78</v>
      </c>
      <c r="C47" s="336"/>
      <c r="D47" s="342"/>
      <c r="E47" s="313"/>
      <c r="F47" s="313"/>
      <c r="G47" s="313"/>
      <c r="H47" s="313"/>
      <c r="I47" s="313"/>
      <c r="J47" s="313"/>
      <c r="K47" s="313"/>
      <c r="L47" s="313"/>
      <c r="M47" s="313"/>
      <c r="N47" s="313"/>
      <c r="O47" s="313"/>
      <c r="P47" s="313"/>
      <c r="Q47" s="313"/>
    </row>
    <row r="48" spans="1:17" ht="12" customHeight="1">
      <c r="A48" s="313"/>
      <c r="E48" s="313"/>
      <c r="F48" s="313"/>
      <c r="G48" s="313"/>
      <c r="H48" s="313"/>
      <c r="I48" s="313"/>
      <c r="J48" s="313"/>
      <c r="K48" s="313"/>
      <c r="L48" s="313"/>
      <c r="M48" s="313"/>
      <c r="N48" s="313"/>
      <c r="O48" s="313"/>
      <c r="P48" s="313"/>
      <c r="Q48" s="313"/>
    </row>
    <row r="49" spans="1:17" ht="21">
      <c r="A49" s="313"/>
      <c r="B49" s="316" t="s">
        <v>109</v>
      </c>
      <c r="C49" s="336"/>
      <c r="D49" s="316"/>
      <c r="E49" s="313"/>
      <c r="F49" s="313"/>
      <c r="G49" s="313"/>
      <c r="H49" s="313"/>
      <c r="I49" s="313"/>
      <c r="J49" s="313"/>
      <c r="K49" s="313"/>
      <c r="L49" s="313"/>
      <c r="M49" s="313"/>
      <c r="N49" s="313"/>
      <c r="O49" s="313"/>
      <c r="P49" s="313"/>
      <c r="Q49" s="313"/>
    </row>
    <row r="50" spans="1:17" ht="3.75" customHeight="1">
      <c r="A50" s="313"/>
      <c r="E50" s="313"/>
      <c r="F50" s="313"/>
      <c r="G50" s="313"/>
      <c r="H50" s="313"/>
      <c r="I50" s="313"/>
      <c r="J50" s="313"/>
      <c r="K50" s="313"/>
      <c r="L50" s="313"/>
      <c r="M50" s="313"/>
      <c r="N50" s="313"/>
      <c r="O50" s="313"/>
      <c r="P50" s="313"/>
      <c r="Q50" s="313"/>
    </row>
    <row r="51" spans="1:17" ht="13.5">
      <c r="A51" s="313"/>
      <c r="B51" s="348" t="s">
        <v>79</v>
      </c>
      <c r="C51" s="336"/>
      <c r="D51" s="348"/>
      <c r="E51" s="313"/>
      <c r="F51" s="313"/>
      <c r="G51" s="313"/>
      <c r="H51" s="313"/>
      <c r="I51" s="313"/>
      <c r="J51" s="313"/>
      <c r="K51" s="313"/>
      <c r="L51" s="313"/>
      <c r="M51" s="313"/>
      <c r="N51" s="313"/>
      <c r="O51" s="313"/>
      <c r="P51" s="313"/>
      <c r="Q51" s="313"/>
    </row>
    <row r="52" spans="1:17" ht="13.5">
      <c r="A52" s="313"/>
      <c r="B52" s="337" t="s">
        <v>80</v>
      </c>
      <c r="C52" s="336"/>
      <c r="D52" s="337"/>
      <c r="E52" s="313"/>
      <c r="F52" s="313"/>
      <c r="G52" s="313"/>
      <c r="H52" s="313"/>
      <c r="I52" s="313"/>
      <c r="J52" s="313"/>
      <c r="K52" s="313"/>
      <c r="L52" s="313"/>
      <c r="M52" s="313"/>
      <c r="N52" s="313"/>
      <c r="O52" s="313"/>
      <c r="P52" s="313"/>
      <c r="Q52" s="313"/>
    </row>
    <row r="53" spans="1:17" ht="3.75" customHeight="1">
      <c r="A53" s="313"/>
      <c r="E53" s="313"/>
      <c r="F53" s="313"/>
      <c r="G53" s="313"/>
      <c r="H53" s="313"/>
      <c r="I53" s="313"/>
      <c r="J53" s="313"/>
      <c r="K53" s="313"/>
      <c r="L53" s="313"/>
      <c r="M53" s="313"/>
      <c r="N53" s="313"/>
      <c r="O53" s="313"/>
      <c r="P53" s="313"/>
      <c r="Q53" s="313"/>
    </row>
    <row r="54" spans="1:17" ht="17.25">
      <c r="A54" s="313"/>
      <c r="B54" s="322" t="s">
        <v>110</v>
      </c>
      <c r="C54" s="336"/>
      <c r="D54" s="322"/>
      <c r="E54" s="313"/>
      <c r="F54" s="313"/>
      <c r="G54" s="313"/>
      <c r="H54" s="313"/>
      <c r="I54" s="313"/>
      <c r="J54" s="313"/>
      <c r="K54" s="313"/>
      <c r="L54" s="313"/>
      <c r="M54" s="313"/>
      <c r="N54" s="313"/>
      <c r="O54" s="313"/>
      <c r="P54" s="313"/>
      <c r="Q54" s="313"/>
    </row>
    <row r="55" spans="1:17" ht="3.75" customHeight="1">
      <c r="A55" s="313"/>
      <c r="E55" s="313"/>
      <c r="F55" s="313"/>
      <c r="G55" s="313"/>
      <c r="H55" s="313"/>
      <c r="I55" s="313"/>
      <c r="J55" s="313"/>
      <c r="K55" s="313"/>
      <c r="L55" s="313"/>
      <c r="M55" s="313"/>
      <c r="N55" s="313"/>
      <c r="O55" s="313"/>
      <c r="P55" s="313"/>
      <c r="Q55" s="313"/>
    </row>
    <row r="56" spans="1:17" ht="27">
      <c r="A56" s="313"/>
      <c r="B56" s="342" t="s">
        <v>81</v>
      </c>
      <c r="C56" s="336"/>
      <c r="D56" s="342"/>
      <c r="E56" s="313"/>
      <c r="F56" s="313"/>
      <c r="G56" s="313"/>
      <c r="H56" s="313"/>
      <c r="I56" s="313"/>
      <c r="J56" s="313"/>
      <c r="K56" s="313"/>
      <c r="L56" s="313"/>
      <c r="M56" s="313"/>
      <c r="N56" s="313"/>
      <c r="O56" s="313"/>
      <c r="P56" s="313"/>
      <c r="Q56" s="313"/>
    </row>
    <row r="57" spans="1:17" ht="13.5">
      <c r="A57" s="313"/>
      <c r="B57" s="342" t="s">
        <v>82</v>
      </c>
      <c r="C57" s="336"/>
      <c r="D57" s="342"/>
      <c r="E57" s="313"/>
      <c r="F57" s="313"/>
      <c r="G57" s="313"/>
      <c r="H57" s="313"/>
      <c r="I57" s="313"/>
      <c r="J57" s="313"/>
      <c r="K57" s="313"/>
      <c r="L57" s="313"/>
      <c r="M57" s="313"/>
      <c r="N57" s="313"/>
      <c r="O57" s="313"/>
      <c r="P57" s="313"/>
      <c r="Q57" s="313"/>
    </row>
    <row r="58" spans="1:17" ht="27">
      <c r="A58" s="313"/>
      <c r="B58" s="342" t="s">
        <v>83</v>
      </c>
      <c r="C58" s="336"/>
      <c r="D58" s="342"/>
      <c r="E58" s="313"/>
      <c r="F58" s="313"/>
      <c r="G58" s="313"/>
      <c r="H58" s="313"/>
      <c r="I58" s="313"/>
      <c r="J58" s="313"/>
      <c r="K58" s="313"/>
      <c r="L58" s="313"/>
      <c r="M58" s="313"/>
      <c r="N58" s="313"/>
      <c r="O58" s="313"/>
      <c r="P58" s="313"/>
      <c r="Q58" s="313"/>
    </row>
    <row r="59" spans="1:17" ht="3.75" customHeight="1">
      <c r="A59" s="313"/>
      <c r="B59" s="342"/>
      <c r="D59" s="342"/>
      <c r="E59" s="313"/>
      <c r="F59" s="313"/>
      <c r="G59" s="313"/>
      <c r="H59" s="313"/>
      <c r="I59" s="313"/>
      <c r="J59" s="313"/>
      <c r="K59" s="313"/>
      <c r="L59" s="313"/>
      <c r="M59" s="313"/>
      <c r="N59" s="313"/>
      <c r="O59" s="313"/>
      <c r="P59" s="313"/>
      <c r="Q59" s="313"/>
    </row>
    <row r="60" spans="1:17" ht="28.5" customHeight="1">
      <c r="A60" s="313"/>
      <c r="B60" s="340" t="s">
        <v>114</v>
      </c>
      <c r="C60" s="336"/>
      <c r="D60" s="340"/>
      <c r="E60" s="313"/>
      <c r="F60" s="313"/>
      <c r="G60" s="313"/>
      <c r="H60" s="313"/>
      <c r="I60" s="313"/>
      <c r="J60" s="313"/>
      <c r="K60" s="313"/>
      <c r="L60" s="313"/>
      <c r="M60" s="313"/>
      <c r="N60" s="313"/>
      <c r="O60" s="313"/>
      <c r="P60" s="313"/>
      <c r="Q60" s="313"/>
    </row>
    <row r="61" spans="1:17" ht="27">
      <c r="A61" s="313"/>
      <c r="B61" s="340" t="s">
        <v>113</v>
      </c>
      <c r="C61" s="336"/>
      <c r="D61" s="340"/>
      <c r="E61" s="313"/>
      <c r="F61" s="313"/>
      <c r="G61" s="313"/>
      <c r="H61" s="313"/>
      <c r="I61" s="313"/>
      <c r="J61" s="313"/>
      <c r="K61" s="313"/>
      <c r="L61" s="313"/>
      <c r="M61" s="313"/>
      <c r="N61" s="313"/>
      <c r="O61" s="313"/>
      <c r="P61" s="313"/>
      <c r="Q61" s="313"/>
    </row>
    <row r="62" spans="1:17" ht="13.5">
      <c r="A62" s="313"/>
      <c r="B62" s="340" t="s">
        <v>112</v>
      </c>
      <c r="C62" s="336"/>
      <c r="D62" s="340"/>
      <c r="E62" s="313"/>
      <c r="F62" s="313"/>
      <c r="G62" s="313"/>
      <c r="H62" s="313"/>
      <c r="I62" s="313"/>
      <c r="J62" s="313"/>
      <c r="K62" s="313"/>
      <c r="L62" s="313"/>
      <c r="M62" s="313"/>
      <c r="N62" s="313"/>
      <c r="O62" s="313"/>
      <c r="P62" s="313"/>
      <c r="Q62" s="313"/>
    </row>
    <row r="63" spans="1:17" ht="30" customHeight="1">
      <c r="A63" s="313"/>
      <c r="B63" s="342" t="s">
        <v>84</v>
      </c>
      <c r="C63" s="336"/>
      <c r="D63" s="342"/>
      <c r="E63" s="313"/>
      <c r="F63" s="313"/>
      <c r="G63" s="313"/>
      <c r="H63" s="313"/>
      <c r="I63" s="313"/>
      <c r="J63" s="313"/>
      <c r="K63" s="313"/>
      <c r="L63" s="313"/>
      <c r="M63" s="313"/>
      <c r="N63" s="313"/>
      <c r="O63" s="313"/>
      <c r="P63" s="313"/>
      <c r="Q63" s="313"/>
    </row>
    <row r="64" spans="1:17" ht="3.75" customHeight="1">
      <c r="A64" s="313"/>
      <c r="B64" s="342"/>
      <c r="D64" s="342"/>
      <c r="E64" s="313"/>
      <c r="F64" s="313"/>
      <c r="G64" s="313"/>
      <c r="H64" s="313"/>
      <c r="I64" s="313"/>
      <c r="J64" s="313"/>
      <c r="K64" s="313"/>
      <c r="L64" s="313"/>
      <c r="M64" s="313"/>
      <c r="N64" s="313"/>
      <c r="O64" s="313"/>
      <c r="P64" s="313"/>
      <c r="Q64" s="313"/>
    </row>
    <row r="65" spans="1:17" ht="48.75" customHeight="1">
      <c r="A65" s="313"/>
      <c r="B65" s="342" t="s">
        <v>85</v>
      </c>
      <c r="C65" s="336"/>
      <c r="D65" s="342"/>
      <c r="E65" s="313"/>
      <c r="F65" s="313"/>
      <c r="G65" s="313"/>
      <c r="H65" s="313"/>
      <c r="I65" s="313"/>
      <c r="J65" s="313"/>
      <c r="K65" s="313"/>
      <c r="L65" s="313"/>
      <c r="M65" s="313"/>
      <c r="N65" s="313"/>
      <c r="O65" s="313"/>
      <c r="P65" s="313"/>
      <c r="Q65" s="313"/>
    </row>
    <row r="66" spans="1:17" ht="3.75" customHeight="1">
      <c r="A66" s="313"/>
      <c r="E66" s="313"/>
      <c r="F66" s="313"/>
      <c r="G66" s="313"/>
      <c r="H66" s="313"/>
      <c r="I66" s="313"/>
      <c r="J66" s="313"/>
      <c r="K66" s="313"/>
      <c r="L66" s="313"/>
      <c r="M66" s="313"/>
      <c r="N66" s="313"/>
      <c r="O66" s="313"/>
      <c r="P66" s="313"/>
      <c r="Q66" s="313"/>
    </row>
    <row r="67" spans="1:17" ht="17.25">
      <c r="A67" s="313"/>
      <c r="B67" s="322" t="s">
        <v>111</v>
      </c>
      <c r="C67" s="336"/>
      <c r="D67" s="322"/>
      <c r="E67" s="313"/>
      <c r="F67" s="313"/>
      <c r="G67" s="313"/>
      <c r="H67" s="313"/>
      <c r="I67" s="313"/>
      <c r="J67" s="313"/>
      <c r="K67" s="313"/>
      <c r="L67" s="313"/>
      <c r="M67" s="313"/>
      <c r="N67" s="313"/>
      <c r="O67" s="313"/>
      <c r="P67" s="313"/>
      <c r="Q67" s="313"/>
    </row>
    <row r="68" spans="1:17" ht="3.75" customHeight="1">
      <c r="A68" s="313"/>
      <c r="E68" s="313"/>
      <c r="F68" s="313"/>
      <c r="G68" s="313"/>
      <c r="H68" s="313"/>
      <c r="I68" s="313"/>
      <c r="J68" s="313"/>
      <c r="K68" s="313"/>
      <c r="L68" s="313"/>
      <c r="M68" s="313"/>
      <c r="N68" s="313"/>
      <c r="O68" s="313"/>
      <c r="P68" s="313"/>
      <c r="Q68" s="313"/>
    </row>
    <row r="69" spans="1:17" ht="45.75">
      <c r="A69" s="313"/>
      <c r="B69" s="342" t="s">
        <v>115</v>
      </c>
      <c r="C69" s="336"/>
      <c r="D69" s="337"/>
      <c r="E69" s="313"/>
      <c r="F69" s="313"/>
      <c r="G69" s="313"/>
      <c r="H69" s="313"/>
      <c r="I69" s="313"/>
      <c r="J69" s="313"/>
      <c r="K69" s="313"/>
      <c r="L69" s="313"/>
      <c r="M69" s="313"/>
      <c r="N69" s="313"/>
      <c r="O69" s="313"/>
      <c r="P69" s="313"/>
      <c r="Q69" s="313"/>
    </row>
    <row r="70" spans="1:17" ht="3.75" customHeight="1">
      <c r="A70" s="313"/>
      <c r="B70" s="343"/>
      <c r="D70" s="343"/>
      <c r="E70" s="313"/>
      <c r="F70" s="313"/>
      <c r="G70" s="313"/>
      <c r="H70" s="313"/>
      <c r="I70" s="313"/>
      <c r="J70" s="313"/>
      <c r="K70" s="313"/>
      <c r="L70" s="313"/>
      <c r="M70" s="313"/>
      <c r="N70" s="313"/>
      <c r="O70" s="313"/>
      <c r="P70" s="313"/>
      <c r="Q70" s="313"/>
    </row>
    <row r="71" spans="1:17" ht="27">
      <c r="A71" s="313"/>
      <c r="B71" s="337" t="s">
        <v>86</v>
      </c>
      <c r="C71" s="336"/>
      <c r="D71" s="337"/>
      <c r="E71" s="313"/>
      <c r="F71" s="313"/>
      <c r="G71" s="313"/>
      <c r="H71" s="313"/>
      <c r="I71" s="313"/>
      <c r="J71" s="313"/>
      <c r="K71" s="313"/>
      <c r="L71" s="313"/>
      <c r="M71" s="313"/>
      <c r="N71" s="313"/>
      <c r="O71" s="313"/>
      <c r="P71" s="313"/>
      <c r="Q71" s="313"/>
    </row>
    <row r="72" spans="1:17" ht="13.5">
      <c r="A72" s="313"/>
      <c r="B72" s="340" t="s">
        <v>116</v>
      </c>
      <c r="C72" s="336"/>
      <c r="D72" s="340"/>
      <c r="E72" s="313"/>
      <c r="F72" s="313"/>
      <c r="G72" s="313"/>
      <c r="H72" s="313"/>
      <c r="I72" s="313"/>
      <c r="J72" s="313"/>
      <c r="K72" s="313"/>
      <c r="L72" s="313"/>
      <c r="M72" s="313"/>
      <c r="N72" s="313"/>
      <c r="O72" s="313"/>
      <c r="P72" s="313"/>
      <c r="Q72" s="313"/>
    </row>
    <row r="73" spans="1:17" ht="13.5">
      <c r="A73" s="313"/>
      <c r="B73" s="340" t="s">
        <v>118</v>
      </c>
      <c r="C73" s="336"/>
      <c r="D73" s="340"/>
      <c r="E73" s="313"/>
      <c r="F73" s="313"/>
      <c r="G73" s="313"/>
      <c r="H73" s="313"/>
      <c r="I73" s="313"/>
      <c r="J73" s="313"/>
      <c r="K73" s="313"/>
      <c r="L73" s="313"/>
      <c r="M73" s="313"/>
      <c r="N73" s="313"/>
      <c r="O73" s="313"/>
      <c r="P73" s="313"/>
      <c r="Q73" s="313"/>
    </row>
    <row r="74" spans="1:17" ht="3.75" customHeight="1">
      <c r="A74" s="313"/>
      <c r="E74" s="313"/>
      <c r="F74" s="313"/>
      <c r="G74" s="313"/>
      <c r="H74" s="313"/>
      <c r="I74" s="313"/>
      <c r="J74" s="313"/>
      <c r="K74" s="313"/>
      <c r="L74" s="313"/>
      <c r="M74" s="313"/>
      <c r="N74" s="313"/>
      <c r="O74" s="313"/>
      <c r="P74" s="313"/>
      <c r="Q74" s="313"/>
    </row>
    <row r="75" spans="1:17" ht="17.25">
      <c r="A75" s="313"/>
      <c r="B75" s="322" t="s">
        <v>117</v>
      </c>
      <c r="C75" s="336"/>
      <c r="D75" s="322"/>
      <c r="E75" s="313"/>
      <c r="F75" s="313"/>
      <c r="G75" s="313"/>
      <c r="H75" s="313"/>
      <c r="I75" s="313"/>
      <c r="J75" s="313"/>
      <c r="K75" s="313"/>
      <c r="L75" s="313"/>
      <c r="M75" s="313"/>
      <c r="N75" s="313"/>
      <c r="O75" s="313"/>
      <c r="P75" s="313"/>
      <c r="Q75" s="313"/>
    </row>
    <row r="76" spans="1:17" ht="3.75" customHeight="1">
      <c r="A76" s="313"/>
      <c r="E76" s="313"/>
      <c r="F76" s="313"/>
      <c r="G76" s="313"/>
      <c r="H76" s="313"/>
      <c r="I76" s="313"/>
      <c r="J76" s="313"/>
      <c r="K76" s="313"/>
      <c r="L76" s="313"/>
      <c r="M76" s="313"/>
      <c r="N76" s="313"/>
      <c r="O76" s="313"/>
      <c r="P76" s="313"/>
      <c r="Q76" s="313"/>
    </row>
    <row r="77" spans="1:17" ht="41.25">
      <c r="A77" s="313"/>
      <c r="B77" s="342" t="s">
        <v>87</v>
      </c>
      <c r="C77" s="336"/>
      <c r="D77" s="342"/>
      <c r="E77" s="313"/>
      <c r="F77" s="313"/>
      <c r="G77" s="313"/>
      <c r="H77" s="313"/>
      <c r="I77" s="313"/>
      <c r="J77" s="313"/>
      <c r="K77" s="313"/>
      <c r="L77" s="313"/>
      <c r="M77" s="313"/>
      <c r="N77" s="313"/>
      <c r="O77" s="313"/>
      <c r="P77" s="313"/>
      <c r="Q77" s="313"/>
    </row>
    <row r="78" spans="1:17" ht="54.75">
      <c r="A78" s="313"/>
      <c r="B78" s="342" t="s">
        <v>88</v>
      </c>
      <c r="C78" s="336"/>
      <c r="D78" s="342"/>
      <c r="E78" s="313"/>
      <c r="F78" s="313"/>
      <c r="G78" s="313"/>
      <c r="H78" s="313"/>
      <c r="I78" s="313"/>
      <c r="J78" s="313"/>
      <c r="K78" s="313"/>
      <c r="L78" s="313"/>
      <c r="M78" s="313"/>
      <c r="N78" s="313"/>
      <c r="O78" s="313"/>
      <c r="P78" s="313"/>
      <c r="Q78" s="313"/>
    </row>
    <row r="79" spans="1:17" ht="27">
      <c r="A79" s="313"/>
      <c r="B79" s="342" t="s">
        <v>89</v>
      </c>
      <c r="C79" s="336"/>
      <c r="D79" s="342"/>
      <c r="E79" s="313"/>
      <c r="F79" s="313"/>
      <c r="G79" s="313"/>
      <c r="H79" s="313"/>
      <c r="I79" s="313"/>
      <c r="J79" s="313"/>
      <c r="K79" s="313"/>
      <c r="L79" s="313"/>
      <c r="M79" s="313"/>
      <c r="N79" s="313"/>
      <c r="O79" s="313"/>
      <c r="P79" s="313"/>
      <c r="Q79" s="313"/>
    </row>
    <row r="80" spans="1:17" ht="3.75" customHeight="1">
      <c r="A80" s="313"/>
      <c r="B80" s="62"/>
      <c r="D80" s="62"/>
      <c r="E80" s="313"/>
      <c r="F80" s="313"/>
      <c r="G80" s="313"/>
      <c r="H80" s="313"/>
      <c r="I80" s="313"/>
      <c r="J80" s="313"/>
      <c r="K80" s="313"/>
      <c r="L80" s="313"/>
      <c r="M80" s="313"/>
      <c r="N80" s="313"/>
      <c r="O80" s="313"/>
      <c r="P80" s="313"/>
      <c r="Q80" s="313"/>
    </row>
    <row r="81" spans="1:17" ht="13.5">
      <c r="A81" s="313"/>
      <c r="B81" s="338" t="s">
        <v>59</v>
      </c>
      <c r="C81" s="336"/>
      <c r="D81" s="337"/>
      <c r="E81" s="313"/>
      <c r="F81" s="313"/>
      <c r="G81" s="313"/>
      <c r="H81" s="313"/>
      <c r="I81" s="313"/>
      <c r="J81" s="313"/>
      <c r="K81" s="313"/>
      <c r="L81" s="313"/>
      <c r="M81" s="313"/>
      <c r="N81" s="313"/>
      <c r="O81" s="313"/>
      <c r="P81" s="313"/>
      <c r="Q81" s="313"/>
    </row>
    <row r="82" spans="1:17" ht="13.5">
      <c r="A82" s="313"/>
      <c r="B82" s="338" t="s">
        <v>60</v>
      </c>
      <c r="C82" s="336"/>
      <c r="D82" s="337"/>
      <c r="E82" s="313"/>
      <c r="F82" s="313"/>
      <c r="G82" s="313"/>
      <c r="H82" s="313"/>
      <c r="I82" s="313"/>
      <c r="J82" s="313"/>
      <c r="K82" s="313"/>
      <c r="L82" s="313"/>
      <c r="M82" s="313"/>
      <c r="N82" s="313"/>
      <c r="O82" s="313"/>
      <c r="P82" s="313"/>
      <c r="Q82" s="313"/>
    </row>
    <row r="83" spans="1:17" ht="3.75" customHeight="1">
      <c r="A83" s="313"/>
      <c r="B83" s="62"/>
      <c r="D83" s="62"/>
      <c r="E83" s="313"/>
      <c r="F83" s="313"/>
      <c r="G83" s="313"/>
      <c r="H83" s="313"/>
      <c r="I83" s="313"/>
      <c r="J83" s="313"/>
      <c r="K83" s="313"/>
      <c r="L83" s="313"/>
      <c r="M83" s="313"/>
      <c r="N83" s="313"/>
      <c r="O83" s="313"/>
      <c r="P83" s="313"/>
      <c r="Q83" s="313"/>
    </row>
    <row r="84" spans="1:17" ht="13.5">
      <c r="A84" s="313"/>
      <c r="B84" s="337" t="s">
        <v>90</v>
      </c>
      <c r="C84" s="336"/>
      <c r="D84" s="337"/>
      <c r="E84" s="313"/>
      <c r="F84" s="313"/>
      <c r="G84" s="313"/>
      <c r="H84" s="313"/>
      <c r="I84" s="313"/>
      <c r="J84" s="313"/>
      <c r="K84" s="313"/>
      <c r="L84" s="313"/>
      <c r="M84" s="313"/>
      <c r="N84" s="313"/>
      <c r="O84" s="313"/>
      <c r="P84" s="313"/>
      <c r="Q84" s="313"/>
    </row>
    <row r="85" spans="1:17" ht="12" customHeight="1">
      <c r="A85" s="313"/>
      <c r="E85" s="313"/>
      <c r="F85" s="313"/>
      <c r="G85" s="313"/>
      <c r="H85" s="313"/>
      <c r="I85" s="313"/>
      <c r="J85" s="313"/>
      <c r="K85" s="313"/>
      <c r="L85" s="313"/>
      <c r="M85" s="313"/>
      <c r="N85" s="313"/>
      <c r="O85" s="313"/>
      <c r="P85" s="313"/>
      <c r="Q85" s="313"/>
    </row>
    <row r="86" spans="1:17" ht="21">
      <c r="A86" s="313"/>
      <c r="B86" s="316" t="s">
        <v>120</v>
      </c>
      <c r="C86" s="336"/>
      <c r="D86" s="316"/>
      <c r="E86" s="313"/>
      <c r="F86" s="313"/>
      <c r="G86" s="313"/>
      <c r="H86" s="313"/>
      <c r="I86" s="313"/>
      <c r="J86" s="313"/>
      <c r="K86" s="313"/>
      <c r="L86" s="313"/>
      <c r="M86" s="313"/>
      <c r="N86" s="313"/>
      <c r="O86" s="313"/>
      <c r="P86" s="313"/>
      <c r="Q86" s="313"/>
    </row>
    <row r="87" spans="1:17" ht="3.75" customHeight="1">
      <c r="A87" s="313"/>
      <c r="E87" s="313"/>
      <c r="F87" s="313"/>
      <c r="G87" s="313"/>
      <c r="H87" s="313"/>
      <c r="I87" s="313"/>
      <c r="J87" s="313"/>
      <c r="K87" s="313"/>
      <c r="L87" s="313"/>
      <c r="M87" s="313"/>
      <c r="N87" s="313"/>
      <c r="O87" s="313"/>
      <c r="P87" s="313"/>
      <c r="Q87" s="313"/>
    </row>
    <row r="88" spans="1:17" ht="18.75" customHeight="1">
      <c r="A88" s="313"/>
      <c r="B88" s="322" t="s">
        <v>119</v>
      </c>
      <c r="C88" s="336"/>
      <c r="D88" s="322"/>
      <c r="E88" s="313"/>
      <c r="F88" s="313"/>
      <c r="G88" s="313"/>
      <c r="H88" s="313"/>
      <c r="I88" s="313"/>
      <c r="J88" s="313"/>
      <c r="K88" s="313"/>
      <c r="L88" s="313"/>
      <c r="M88" s="313"/>
      <c r="N88" s="313"/>
      <c r="O88" s="313"/>
      <c r="P88" s="313"/>
      <c r="Q88" s="313"/>
    </row>
    <row r="89" spans="1:17" ht="3.75" customHeight="1">
      <c r="A89" s="313"/>
      <c r="E89" s="313"/>
      <c r="F89" s="313"/>
      <c r="G89" s="313"/>
      <c r="H89" s="313"/>
      <c r="I89" s="313"/>
      <c r="J89" s="313"/>
      <c r="K89" s="313"/>
      <c r="L89" s="313"/>
      <c r="M89" s="313"/>
      <c r="N89" s="313"/>
      <c r="O89" s="313"/>
      <c r="P89" s="313"/>
      <c r="Q89" s="313"/>
    </row>
    <row r="90" spans="1:17" ht="41.25">
      <c r="A90" s="313"/>
      <c r="B90" s="342" t="s">
        <v>91</v>
      </c>
      <c r="C90" s="336"/>
      <c r="D90" s="342"/>
      <c r="E90" s="313"/>
      <c r="F90" s="313"/>
      <c r="G90" s="313"/>
      <c r="H90" s="313"/>
      <c r="I90" s="313"/>
      <c r="J90" s="313"/>
      <c r="K90" s="313"/>
      <c r="L90" s="313"/>
      <c r="M90" s="313"/>
      <c r="N90" s="313"/>
      <c r="O90" s="313"/>
      <c r="P90" s="313"/>
      <c r="Q90" s="313"/>
    </row>
    <row r="91" spans="1:17" ht="3.75" customHeight="1">
      <c r="A91" s="313"/>
      <c r="B91" s="347"/>
      <c r="D91" s="347"/>
      <c r="E91" s="313"/>
      <c r="F91" s="313"/>
      <c r="G91" s="313"/>
      <c r="H91" s="313"/>
      <c r="I91" s="313"/>
      <c r="J91" s="313"/>
      <c r="K91" s="313"/>
      <c r="L91" s="313"/>
      <c r="M91" s="313"/>
      <c r="N91" s="313"/>
      <c r="O91" s="313"/>
      <c r="P91" s="313"/>
      <c r="Q91" s="313"/>
    </row>
    <row r="92" spans="1:17" ht="43.5">
      <c r="A92" s="313"/>
      <c r="B92" s="342" t="s">
        <v>124</v>
      </c>
      <c r="C92" s="336"/>
      <c r="D92" s="342"/>
      <c r="E92" s="313"/>
      <c r="F92" s="313"/>
      <c r="G92" s="313"/>
      <c r="H92" s="313"/>
      <c r="I92" s="313"/>
      <c r="J92" s="313"/>
      <c r="K92" s="313"/>
      <c r="L92" s="313"/>
      <c r="M92" s="313"/>
      <c r="N92" s="313"/>
      <c r="O92" s="313"/>
      <c r="P92" s="313"/>
      <c r="Q92" s="313"/>
    </row>
    <row r="93" spans="1:17" ht="3.75" customHeight="1">
      <c r="A93" s="313"/>
      <c r="B93" s="347"/>
      <c r="D93" s="347"/>
      <c r="E93" s="313"/>
      <c r="F93" s="313"/>
      <c r="G93" s="313"/>
      <c r="H93" s="313"/>
      <c r="I93" s="313"/>
      <c r="J93" s="313"/>
      <c r="K93" s="313"/>
      <c r="L93" s="313"/>
      <c r="M93" s="313"/>
      <c r="N93" s="313"/>
      <c r="O93" s="313"/>
      <c r="P93" s="313"/>
      <c r="Q93" s="313"/>
    </row>
    <row r="94" spans="1:17" ht="27">
      <c r="A94" s="313"/>
      <c r="B94" s="342" t="s">
        <v>92</v>
      </c>
      <c r="C94" s="336"/>
      <c r="D94" s="342"/>
      <c r="E94" s="313"/>
      <c r="F94" s="313"/>
      <c r="G94" s="313"/>
      <c r="H94" s="313"/>
      <c r="I94" s="313"/>
      <c r="J94" s="313"/>
      <c r="K94" s="313"/>
      <c r="L94" s="313"/>
      <c r="M94" s="313"/>
      <c r="N94" s="313"/>
      <c r="O94" s="313"/>
      <c r="P94" s="313"/>
      <c r="Q94" s="313"/>
    </row>
    <row r="95" spans="1:17" ht="3.75" customHeight="1">
      <c r="A95" s="313"/>
      <c r="E95" s="313"/>
      <c r="F95" s="313"/>
      <c r="G95" s="313"/>
      <c r="H95" s="313"/>
      <c r="I95" s="313"/>
      <c r="J95" s="313"/>
      <c r="K95" s="313"/>
      <c r="L95" s="313"/>
      <c r="M95" s="313"/>
      <c r="N95" s="313"/>
      <c r="O95" s="313"/>
      <c r="P95" s="313"/>
      <c r="Q95" s="313"/>
    </row>
    <row r="96" spans="1:17" ht="17.25">
      <c r="A96" s="313"/>
      <c r="B96" s="322" t="s">
        <v>121</v>
      </c>
      <c r="C96" s="336"/>
      <c r="D96" s="322"/>
      <c r="E96" s="313"/>
      <c r="F96" s="313"/>
      <c r="G96" s="313"/>
      <c r="H96" s="313"/>
      <c r="I96" s="313"/>
      <c r="J96" s="313"/>
      <c r="K96" s="313"/>
      <c r="L96" s="313"/>
      <c r="M96" s="313"/>
      <c r="N96" s="313"/>
      <c r="O96" s="313"/>
      <c r="P96" s="313"/>
      <c r="Q96" s="313"/>
    </row>
    <row r="97" spans="1:17" ht="43.5">
      <c r="A97" s="313"/>
      <c r="B97" s="342" t="s">
        <v>123</v>
      </c>
      <c r="C97" s="336"/>
      <c r="D97" s="342"/>
      <c r="E97" s="313"/>
      <c r="F97" s="313"/>
      <c r="G97" s="313"/>
      <c r="H97" s="313"/>
      <c r="I97" s="313"/>
      <c r="J97" s="313"/>
      <c r="K97" s="313"/>
      <c r="L97" s="313"/>
      <c r="M97" s="313"/>
      <c r="N97" s="313"/>
      <c r="O97" s="313"/>
      <c r="P97" s="313"/>
      <c r="Q97" s="313"/>
    </row>
    <row r="98" spans="1:17" ht="43.5">
      <c r="A98" s="313"/>
      <c r="B98" s="342" t="s">
        <v>122</v>
      </c>
      <c r="C98" s="336"/>
      <c r="D98" s="342"/>
      <c r="E98" s="313"/>
      <c r="F98" s="313"/>
      <c r="G98" s="313"/>
      <c r="H98" s="313"/>
      <c r="I98" s="313"/>
      <c r="J98" s="313"/>
      <c r="K98" s="313"/>
      <c r="L98" s="313"/>
      <c r="M98" s="313"/>
      <c r="N98" s="313"/>
      <c r="O98" s="313"/>
      <c r="P98" s="313"/>
      <c r="Q98" s="313"/>
    </row>
    <row r="99" spans="1:17" ht="54.75">
      <c r="A99" s="313"/>
      <c r="B99" s="315" t="s">
        <v>414</v>
      </c>
      <c r="C99" s="334"/>
      <c r="D99" s="315"/>
      <c r="E99" s="313"/>
      <c r="F99" s="313"/>
      <c r="G99" s="313"/>
      <c r="H99" s="313"/>
      <c r="I99" s="313"/>
      <c r="J99" s="313"/>
      <c r="K99" s="313"/>
      <c r="L99" s="313"/>
      <c r="M99" s="313"/>
      <c r="N99" s="313"/>
      <c r="O99" s="313"/>
      <c r="P99" s="313"/>
      <c r="Q99" s="313"/>
    </row>
    <row r="100" spans="1:17" ht="12.75">
      <c r="A100" s="313"/>
      <c r="B100" s="313"/>
      <c r="C100" s="333"/>
      <c r="D100" s="313"/>
      <c r="E100" s="313"/>
      <c r="F100" s="313"/>
      <c r="G100" s="313"/>
      <c r="H100" s="313"/>
      <c r="I100" s="313"/>
      <c r="J100" s="313"/>
      <c r="K100" s="313"/>
      <c r="L100" s="313"/>
      <c r="M100" s="313"/>
      <c r="N100" s="313"/>
      <c r="O100" s="313"/>
      <c r="P100" s="313"/>
      <c r="Q100" s="313"/>
    </row>
    <row r="101" spans="1:17" ht="12.75">
      <c r="A101" s="313"/>
      <c r="B101" s="313"/>
      <c r="C101" s="333"/>
      <c r="D101" s="313"/>
      <c r="E101" s="313"/>
      <c r="F101" s="313"/>
      <c r="G101" s="313"/>
      <c r="H101" s="313"/>
      <c r="I101" s="313"/>
      <c r="J101" s="313"/>
      <c r="K101" s="313"/>
      <c r="L101" s="313"/>
      <c r="M101" s="313"/>
      <c r="N101" s="313"/>
      <c r="O101" s="313"/>
      <c r="P101" s="313"/>
      <c r="Q101" s="313"/>
    </row>
    <row r="102" spans="1:17" ht="12.75">
      <c r="A102" s="313"/>
      <c r="B102" s="313"/>
      <c r="C102" s="333"/>
      <c r="D102" s="313"/>
      <c r="E102" s="313"/>
      <c r="F102" s="313"/>
      <c r="G102" s="313"/>
      <c r="H102" s="313"/>
      <c r="I102" s="313"/>
      <c r="J102" s="313"/>
      <c r="K102" s="313"/>
      <c r="L102" s="313"/>
      <c r="M102" s="313"/>
      <c r="N102" s="313"/>
      <c r="O102" s="313"/>
      <c r="P102" s="313"/>
      <c r="Q102" s="313"/>
    </row>
    <row r="103" spans="1:17" ht="12.75">
      <c r="A103" s="313"/>
      <c r="B103" s="313"/>
      <c r="C103" s="333"/>
      <c r="D103" s="313"/>
      <c r="E103" s="313"/>
      <c r="F103" s="313"/>
      <c r="G103" s="313"/>
      <c r="H103" s="313"/>
      <c r="I103" s="313"/>
      <c r="J103" s="313"/>
      <c r="K103" s="313"/>
      <c r="L103" s="313"/>
      <c r="M103" s="313"/>
      <c r="N103" s="313"/>
      <c r="O103" s="313"/>
      <c r="P103" s="313"/>
      <c r="Q103" s="313"/>
    </row>
    <row r="104" spans="1:17" ht="12.75">
      <c r="A104" s="313"/>
      <c r="B104" s="313"/>
      <c r="C104" s="333"/>
      <c r="D104" s="313"/>
      <c r="E104" s="313"/>
      <c r="F104" s="313"/>
      <c r="G104" s="313"/>
      <c r="H104" s="313"/>
      <c r="I104" s="313"/>
      <c r="J104" s="313"/>
      <c r="K104" s="313"/>
      <c r="L104" s="313"/>
      <c r="M104" s="313"/>
      <c r="N104" s="313"/>
      <c r="O104" s="313"/>
      <c r="P104" s="313"/>
      <c r="Q104" s="313"/>
    </row>
    <row r="105" spans="1:17" ht="12.75">
      <c r="A105" s="313"/>
      <c r="B105" s="313"/>
      <c r="C105" s="333"/>
      <c r="D105" s="313"/>
      <c r="E105" s="313"/>
      <c r="F105" s="313"/>
      <c r="G105" s="313"/>
      <c r="H105" s="313"/>
      <c r="I105" s="313"/>
      <c r="J105" s="313"/>
      <c r="K105" s="313"/>
      <c r="L105" s="313"/>
      <c r="M105" s="313"/>
      <c r="N105" s="313"/>
      <c r="O105" s="313"/>
      <c r="P105" s="313"/>
      <c r="Q105" s="313"/>
    </row>
    <row r="106" spans="1:17" ht="12.75">
      <c r="A106" s="313"/>
      <c r="B106" s="313"/>
      <c r="C106" s="333"/>
      <c r="D106" s="313"/>
      <c r="E106" s="313"/>
      <c r="F106" s="313"/>
      <c r="G106" s="313"/>
      <c r="H106" s="313"/>
      <c r="I106" s="313"/>
      <c r="J106" s="313"/>
      <c r="K106" s="313"/>
      <c r="L106" s="313"/>
      <c r="M106" s="313"/>
      <c r="N106" s="313"/>
      <c r="O106" s="313"/>
      <c r="P106" s="313"/>
      <c r="Q106" s="313"/>
    </row>
    <row r="107" spans="1:17" ht="12.75">
      <c r="A107" s="313"/>
      <c r="B107" s="313"/>
      <c r="C107" s="333"/>
      <c r="D107" s="313"/>
      <c r="E107" s="313"/>
      <c r="F107" s="313"/>
      <c r="G107" s="313"/>
      <c r="H107" s="313"/>
      <c r="I107" s="313"/>
      <c r="J107" s="313"/>
      <c r="K107" s="313"/>
      <c r="L107" s="313"/>
      <c r="M107" s="313"/>
      <c r="N107" s="313"/>
      <c r="O107" s="313"/>
      <c r="P107" s="313"/>
      <c r="Q107" s="313"/>
    </row>
    <row r="108" spans="1:17" ht="12.75">
      <c r="A108" s="313"/>
      <c r="B108" s="313"/>
      <c r="C108" s="333"/>
      <c r="D108" s="313"/>
      <c r="E108" s="313"/>
      <c r="F108" s="313"/>
      <c r="G108" s="313"/>
      <c r="H108" s="313"/>
      <c r="I108" s="313"/>
      <c r="J108" s="313"/>
      <c r="K108" s="313"/>
      <c r="L108" s="313"/>
      <c r="M108" s="313"/>
      <c r="N108" s="313"/>
      <c r="O108" s="313"/>
      <c r="P108" s="313"/>
      <c r="Q108" s="313"/>
    </row>
    <row r="109" spans="1:17" ht="12.75">
      <c r="A109" s="313"/>
      <c r="B109" s="313"/>
      <c r="C109" s="333"/>
      <c r="D109" s="313"/>
      <c r="E109" s="313"/>
      <c r="F109" s="313"/>
      <c r="G109" s="313"/>
      <c r="H109" s="313"/>
      <c r="I109" s="313"/>
      <c r="J109" s="313"/>
      <c r="K109" s="313"/>
      <c r="L109" s="313"/>
      <c r="M109" s="313"/>
      <c r="N109" s="313"/>
      <c r="O109" s="313"/>
      <c r="P109" s="313"/>
      <c r="Q109" s="313"/>
    </row>
    <row r="110" spans="1:17" ht="12.75">
      <c r="A110" s="313"/>
      <c r="B110" s="313"/>
      <c r="C110" s="333"/>
      <c r="D110" s="313"/>
      <c r="E110" s="313"/>
      <c r="F110" s="313"/>
      <c r="G110" s="313"/>
      <c r="H110" s="313"/>
      <c r="I110" s="313"/>
      <c r="J110" s="313"/>
      <c r="K110" s="313"/>
      <c r="L110" s="313"/>
      <c r="M110" s="313"/>
      <c r="N110" s="313"/>
      <c r="O110" s="313"/>
      <c r="P110" s="313"/>
      <c r="Q110" s="313"/>
    </row>
    <row r="111" spans="1:17" ht="12.75">
      <c r="A111" s="313"/>
      <c r="B111" s="313"/>
      <c r="C111" s="333"/>
      <c r="D111" s="313"/>
      <c r="E111" s="313"/>
      <c r="F111" s="313"/>
      <c r="G111" s="313"/>
      <c r="H111" s="313"/>
      <c r="I111" s="313"/>
      <c r="J111" s="313"/>
      <c r="K111" s="313"/>
      <c r="L111" s="313"/>
      <c r="M111" s="313"/>
      <c r="N111" s="313"/>
      <c r="O111" s="313"/>
      <c r="P111" s="313"/>
      <c r="Q111" s="313"/>
    </row>
    <row r="112" spans="1:17" ht="12.75">
      <c r="A112" s="313"/>
      <c r="B112" s="313"/>
      <c r="C112" s="333"/>
      <c r="D112" s="313"/>
      <c r="E112" s="313"/>
      <c r="F112" s="313"/>
      <c r="G112" s="313"/>
      <c r="H112" s="313"/>
      <c r="I112" s="313"/>
      <c r="J112" s="313"/>
      <c r="K112" s="313"/>
      <c r="L112" s="313"/>
      <c r="M112" s="313"/>
      <c r="N112" s="313"/>
      <c r="O112" s="313"/>
      <c r="P112" s="313"/>
      <c r="Q112" s="313"/>
    </row>
    <row r="113" spans="1:17" ht="12.75">
      <c r="A113" s="313"/>
      <c r="B113" s="313"/>
      <c r="C113" s="333"/>
      <c r="D113" s="313"/>
      <c r="E113" s="313"/>
      <c r="F113" s="313"/>
      <c r="G113" s="313"/>
      <c r="H113" s="313"/>
      <c r="I113" s="313"/>
      <c r="J113" s="313"/>
      <c r="K113" s="313"/>
      <c r="L113" s="313"/>
      <c r="M113" s="313"/>
      <c r="N113" s="313"/>
      <c r="O113" s="313"/>
      <c r="P113" s="313"/>
      <c r="Q113" s="313"/>
    </row>
    <row r="114" spans="1:17" ht="12.75">
      <c r="A114" s="313"/>
      <c r="B114" s="313"/>
      <c r="C114" s="333"/>
      <c r="D114" s="313"/>
      <c r="E114" s="313"/>
      <c r="F114" s="313"/>
      <c r="G114" s="313"/>
      <c r="H114" s="313"/>
      <c r="I114" s="313"/>
      <c r="J114" s="313"/>
      <c r="K114" s="313"/>
      <c r="L114" s="313"/>
      <c r="M114" s="313"/>
      <c r="N114" s="313"/>
      <c r="O114" s="313"/>
      <c r="P114" s="313"/>
      <c r="Q114" s="313"/>
    </row>
    <row r="115" spans="1:17" ht="12.75">
      <c r="A115" s="313"/>
      <c r="B115" s="313"/>
      <c r="C115" s="333"/>
      <c r="D115" s="313"/>
      <c r="E115" s="313"/>
      <c r="F115" s="313"/>
      <c r="G115" s="313"/>
      <c r="H115" s="313"/>
      <c r="I115" s="313"/>
      <c r="J115" s="313"/>
      <c r="K115" s="313"/>
      <c r="L115" s="313"/>
      <c r="M115" s="313"/>
      <c r="N115" s="313"/>
      <c r="O115" s="313"/>
      <c r="P115" s="313"/>
      <c r="Q115" s="313"/>
    </row>
    <row r="116" spans="1:17" ht="12.75">
      <c r="A116" s="313"/>
      <c r="B116" s="313"/>
      <c r="C116" s="333"/>
      <c r="D116" s="313"/>
      <c r="E116" s="313"/>
      <c r="F116" s="313"/>
      <c r="G116" s="313"/>
      <c r="H116" s="313"/>
      <c r="I116" s="313"/>
      <c r="J116" s="313"/>
      <c r="K116" s="313"/>
      <c r="L116" s="313"/>
      <c r="M116" s="313"/>
      <c r="N116" s="313"/>
      <c r="O116" s="313"/>
      <c r="P116" s="313"/>
      <c r="Q116" s="313"/>
    </row>
    <row r="117" spans="1:17" ht="12.75">
      <c r="A117" s="313"/>
      <c r="B117" s="313"/>
      <c r="C117" s="333"/>
      <c r="D117" s="313"/>
      <c r="E117" s="313"/>
      <c r="F117" s="313"/>
      <c r="G117" s="313"/>
      <c r="H117" s="313"/>
      <c r="I117" s="313"/>
      <c r="J117" s="313"/>
      <c r="K117" s="313"/>
      <c r="L117" s="313"/>
      <c r="M117" s="313"/>
      <c r="N117" s="313"/>
      <c r="O117" s="313"/>
      <c r="P117" s="313"/>
      <c r="Q117" s="313"/>
    </row>
    <row r="118" spans="1:17" ht="12.75">
      <c r="A118" s="313"/>
      <c r="B118" s="313"/>
      <c r="C118" s="333"/>
      <c r="D118" s="313"/>
      <c r="E118" s="313"/>
      <c r="F118" s="313"/>
      <c r="G118" s="313"/>
      <c r="H118" s="313"/>
      <c r="I118" s="313"/>
      <c r="J118" s="313"/>
      <c r="K118" s="313"/>
      <c r="L118" s="313"/>
      <c r="M118" s="313"/>
      <c r="N118" s="313"/>
      <c r="O118" s="313"/>
      <c r="P118" s="313"/>
      <c r="Q118" s="313"/>
    </row>
    <row r="119" spans="1:17" ht="12.75">
      <c r="A119" s="313"/>
      <c r="B119" s="313"/>
      <c r="C119" s="333"/>
      <c r="D119" s="313"/>
      <c r="E119" s="313"/>
      <c r="F119" s="313"/>
      <c r="G119" s="313"/>
      <c r="H119" s="313"/>
      <c r="I119" s="313"/>
      <c r="J119" s="313"/>
      <c r="K119" s="313"/>
      <c r="L119" s="313"/>
      <c r="M119" s="313"/>
      <c r="N119" s="313"/>
      <c r="O119" s="313"/>
      <c r="P119" s="313"/>
      <c r="Q119" s="313"/>
    </row>
    <row r="120" spans="1:17" ht="12.75">
      <c r="A120" s="313"/>
      <c r="B120" s="313"/>
      <c r="C120" s="333"/>
      <c r="D120" s="313"/>
      <c r="E120" s="313"/>
      <c r="F120" s="313"/>
      <c r="G120" s="313"/>
      <c r="H120" s="313"/>
      <c r="I120" s="313"/>
      <c r="J120" s="313"/>
      <c r="K120" s="313"/>
      <c r="L120" s="313"/>
      <c r="M120" s="313"/>
      <c r="N120" s="313"/>
      <c r="O120" s="313"/>
      <c r="P120" s="313"/>
      <c r="Q120" s="313"/>
    </row>
    <row r="121" spans="1:17" ht="12.75">
      <c r="A121" s="313"/>
      <c r="B121" s="313"/>
      <c r="C121" s="333"/>
      <c r="D121" s="313"/>
      <c r="E121" s="313"/>
      <c r="F121" s="313"/>
      <c r="G121" s="313"/>
      <c r="H121" s="313"/>
      <c r="I121" s="313"/>
      <c r="J121" s="313"/>
      <c r="K121" s="313"/>
      <c r="L121" s="313"/>
      <c r="M121" s="313"/>
      <c r="N121" s="313"/>
      <c r="O121" s="313"/>
      <c r="P121" s="313"/>
      <c r="Q121" s="313"/>
    </row>
    <row r="122" spans="1:17" ht="12.75">
      <c r="A122" s="313"/>
      <c r="B122" s="313"/>
      <c r="C122" s="333"/>
      <c r="D122" s="313"/>
      <c r="E122" s="313"/>
      <c r="F122" s="313"/>
      <c r="G122" s="313"/>
      <c r="H122" s="313"/>
      <c r="I122" s="313"/>
      <c r="J122" s="313"/>
      <c r="K122" s="313"/>
      <c r="L122" s="313"/>
      <c r="M122" s="313"/>
      <c r="N122" s="313"/>
      <c r="O122" s="313"/>
      <c r="P122" s="313"/>
      <c r="Q122" s="313"/>
    </row>
    <row r="123" spans="1:17" ht="12.75">
      <c r="A123" s="313"/>
      <c r="B123" s="313"/>
      <c r="C123" s="333"/>
      <c r="D123" s="313"/>
      <c r="E123" s="313"/>
      <c r="F123" s="313"/>
      <c r="G123" s="313"/>
      <c r="H123" s="313"/>
      <c r="I123" s="313"/>
      <c r="J123" s="313"/>
      <c r="K123" s="313"/>
      <c r="L123" s="313"/>
      <c r="M123" s="313"/>
      <c r="N123" s="313"/>
      <c r="O123" s="313"/>
      <c r="P123" s="313"/>
      <c r="Q123" s="313"/>
    </row>
    <row r="124" spans="1:17" ht="12.75">
      <c r="A124" s="313"/>
      <c r="B124" s="313"/>
      <c r="C124" s="333"/>
      <c r="D124" s="313"/>
      <c r="E124" s="313"/>
      <c r="F124" s="313"/>
      <c r="G124" s="313"/>
      <c r="H124" s="313"/>
      <c r="I124" s="313"/>
      <c r="J124" s="313"/>
      <c r="K124" s="313"/>
      <c r="L124" s="313"/>
      <c r="M124" s="313"/>
      <c r="N124" s="313"/>
      <c r="O124" s="313"/>
      <c r="P124" s="313"/>
      <c r="Q124" s="313"/>
    </row>
    <row r="125" spans="1:17" ht="12.75">
      <c r="A125" s="313"/>
      <c r="B125" s="313"/>
      <c r="C125" s="333"/>
      <c r="D125" s="313"/>
      <c r="E125" s="313"/>
      <c r="F125" s="313"/>
      <c r="G125" s="313"/>
      <c r="H125" s="313"/>
      <c r="I125" s="313"/>
      <c r="J125" s="313"/>
      <c r="K125" s="313"/>
      <c r="L125" s="313"/>
      <c r="M125" s="313"/>
      <c r="N125" s="313"/>
      <c r="O125" s="313"/>
      <c r="P125" s="313"/>
      <c r="Q125" s="313"/>
    </row>
    <row r="126" spans="1:17" ht="12.75">
      <c r="A126" s="313"/>
      <c r="B126" s="313"/>
      <c r="C126" s="333"/>
      <c r="D126" s="313"/>
      <c r="E126" s="313"/>
      <c r="F126" s="313"/>
      <c r="G126" s="313"/>
      <c r="H126" s="313"/>
      <c r="I126" s="313"/>
      <c r="J126" s="313"/>
      <c r="K126" s="313"/>
      <c r="L126" s="313"/>
      <c r="M126" s="313"/>
      <c r="N126" s="313"/>
      <c r="O126" s="313"/>
      <c r="P126" s="313"/>
      <c r="Q126" s="313"/>
    </row>
    <row r="127" spans="1:17" ht="12.75">
      <c r="A127" s="313"/>
      <c r="B127" s="313"/>
      <c r="C127" s="333"/>
      <c r="D127" s="313"/>
      <c r="E127" s="313"/>
      <c r="F127" s="313"/>
      <c r="G127" s="313"/>
      <c r="H127" s="313"/>
      <c r="I127" s="313"/>
      <c r="J127" s="313"/>
      <c r="K127" s="313"/>
      <c r="L127" s="313"/>
      <c r="M127" s="313"/>
      <c r="N127" s="313"/>
      <c r="O127" s="313"/>
      <c r="P127" s="313"/>
      <c r="Q127" s="313"/>
    </row>
    <row r="128" spans="1:17" ht="12.75">
      <c r="A128" s="313"/>
      <c r="B128" s="313"/>
      <c r="C128" s="333"/>
      <c r="D128" s="313"/>
      <c r="E128" s="313"/>
      <c r="F128" s="313"/>
      <c r="G128" s="313"/>
      <c r="H128" s="313"/>
      <c r="I128" s="313"/>
      <c r="J128" s="313"/>
      <c r="K128" s="313"/>
      <c r="L128" s="313"/>
      <c r="M128" s="313"/>
      <c r="N128" s="313"/>
      <c r="O128" s="313"/>
      <c r="P128" s="313"/>
      <c r="Q128" s="313"/>
    </row>
    <row r="129" spans="1:17" ht="12.75">
      <c r="A129" s="313"/>
      <c r="B129" s="313"/>
      <c r="C129" s="333"/>
      <c r="D129" s="313"/>
      <c r="E129" s="313"/>
      <c r="F129" s="313"/>
      <c r="G129" s="313"/>
      <c r="H129" s="313"/>
      <c r="I129" s="313"/>
      <c r="J129" s="313"/>
      <c r="K129" s="313"/>
      <c r="L129" s="313"/>
      <c r="M129" s="313"/>
      <c r="N129" s="313"/>
      <c r="O129" s="313"/>
      <c r="P129" s="313"/>
      <c r="Q129" s="313"/>
    </row>
    <row r="130" spans="1:17" ht="12.75">
      <c r="A130" s="313"/>
      <c r="B130" s="313"/>
      <c r="C130" s="333"/>
      <c r="D130" s="313"/>
      <c r="E130" s="313"/>
      <c r="F130" s="313"/>
      <c r="G130" s="313"/>
      <c r="H130" s="313"/>
      <c r="I130" s="313"/>
      <c r="J130" s="313"/>
      <c r="K130" s="313"/>
      <c r="L130" s="313"/>
      <c r="M130" s="313"/>
      <c r="N130" s="313"/>
      <c r="O130" s="313"/>
      <c r="P130" s="313"/>
      <c r="Q130" s="313"/>
    </row>
    <row r="131" spans="1:17" ht="12.75">
      <c r="A131" s="313"/>
      <c r="B131" s="313"/>
      <c r="C131" s="333"/>
      <c r="D131" s="313"/>
      <c r="E131" s="313"/>
      <c r="F131" s="313"/>
      <c r="G131" s="313"/>
      <c r="H131" s="313"/>
      <c r="I131" s="313"/>
      <c r="J131" s="313"/>
      <c r="K131" s="313"/>
      <c r="L131" s="313"/>
      <c r="M131" s="313"/>
      <c r="N131" s="313"/>
      <c r="O131" s="313"/>
      <c r="P131" s="313"/>
      <c r="Q131" s="313"/>
    </row>
    <row r="132" spans="1:17" ht="12.75">
      <c r="A132" s="313"/>
      <c r="B132" s="313"/>
      <c r="C132" s="333"/>
      <c r="D132" s="313"/>
      <c r="E132" s="313"/>
      <c r="F132" s="313"/>
      <c r="G132" s="313"/>
      <c r="H132" s="313"/>
      <c r="I132" s="313"/>
      <c r="J132" s="313"/>
      <c r="K132" s="313"/>
      <c r="L132" s="313"/>
      <c r="M132" s="313"/>
      <c r="N132" s="313"/>
      <c r="O132" s="313"/>
      <c r="P132" s="313"/>
      <c r="Q132" s="313"/>
    </row>
    <row r="133" spans="1:17" ht="12.75">
      <c r="A133" s="313"/>
      <c r="B133" s="313"/>
      <c r="C133" s="333"/>
      <c r="D133" s="313"/>
      <c r="E133" s="313"/>
      <c r="F133" s="313"/>
      <c r="G133" s="313"/>
      <c r="H133" s="313"/>
      <c r="I133" s="313"/>
      <c r="J133" s="313"/>
      <c r="K133" s="313"/>
      <c r="L133" s="313"/>
      <c r="M133" s="313"/>
      <c r="N133" s="313"/>
      <c r="O133" s="313"/>
      <c r="P133" s="313"/>
      <c r="Q133" s="313"/>
    </row>
    <row r="134" spans="1:17" ht="12.75">
      <c r="A134" s="313"/>
      <c r="B134" s="313"/>
      <c r="C134" s="333"/>
      <c r="D134" s="313"/>
      <c r="E134" s="313"/>
      <c r="F134" s="313"/>
      <c r="G134" s="313"/>
      <c r="H134" s="313"/>
      <c r="I134" s="313"/>
      <c r="J134" s="313"/>
      <c r="K134" s="313"/>
      <c r="L134" s="313"/>
      <c r="M134" s="313"/>
      <c r="N134" s="313"/>
      <c r="O134" s="313"/>
      <c r="P134" s="313"/>
      <c r="Q134" s="313"/>
    </row>
    <row r="135" spans="1:17" ht="12.75">
      <c r="A135" s="313"/>
      <c r="B135" s="313"/>
      <c r="C135" s="333"/>
      <c r="D135" s="313"/>
      <c r="E135" s="313"/>
      <c r="F135" s="313"/>
      <c r="G135" s="313"/>
      <c r="H135" s="313"/>
      <c r="I135" s="313"/>
      <c r="J135" s="313"/>
      <c r="K135" s="313"/>
      <c r="L135" s="313"/>
      <c r="M135" s="313"/>
      <c r="N135" s="313"/>
      <c r="O135" s="313"/>
      <c r="P135" s="313"/>
      <c r="Q135" s="313"/>
    </row>
    <row r="136" spans="1:17" ht="12.75">
      <c r="A136" s="313"/>
      <c r="B136" s="313"/>
      <c r="C136" s="333"/>
      <c r="D136" s="313"/>
      <c r="E136" s="313"/>
      <c r="F136" s="313"/>
      <c r="G136" s="313"/>
      <c r="H136" s="313"/>
      <c r="I136" s="313"/>
      <c r="J136" s="313"/>
      <c r="K136" s="313"/>
      <c r="L136" s="313"/>
      <c r="M136" s="313"/>
      <c r="N136" s="313"/>
      <c r="O136" s="313"/>
      <c r="P136" s="313"/>
      <c r="Q136" s="313"/>
    </row>
    <row r="137" spans="1:17" ht="12.75">
      <c r="A137" s="313"/>
      <c r="B137" s="313"/>
      <c r="C137" s="333"/>
      <c r="D137" s="313"/>
      <c r="E137" s="313"/>
      <c r="F137" s="313"/>
      <c r="G137" s="313"/>
      <c r="H137" s="313"/>
      <c r="I137" s="313"/>
      <c r="J137" s="313"/>
      <c r="K137" s="313"/>
      <c r="L137" s="313"/>
      <c r="M137" s="313"/>
      <c r="N137" s="313"/>
      <c r="O137" s="313"/>
      <c r="P137" s="313"/>
      <c r="Q137" s="313"/>
    </row>
    <row r="138" spans="1:17" ht="12.75">
      <c r="A138" s="313"/>
      <c r="B138" s="313"/>
      <c r="C138" s="333"/>
      <c r="D138" s="313"/>
      <c r="E138" s="313"/>
      <c r="F138" s="313"/>
      <c r="G138" s="313"/>
      <c r="H138" s="313"/>
      <c r="I138" s="313"/>
      <c r="J138" s="313"/>
      <c r="K138" s="313"/>
      <c r="L138" s="313"/>
      <c r="M138" s="313"/>
      <c r="N138" s="313"/>
      <c r="O138" s="313"/>
      <c r="P138" s="313"/>
      <c r="Q138" s="313"/>
    </row>
    <row r="139" spans="1:17" ht="12.75">
      <c r="A139" s="313"/>
      <c r="B139" s="313"/>
      <c r="C139" s="333"/>
      <c r="D139" s="313"/>
      <c r="E139" s="313"/>
      <c r="F139" s="313"/>
      <c r="G139" s="313"/>
      <c r="H139" s="313"/>
      <c r="I139" s="313"/>
      <c r="J139" s="313"/>
      <c r="K139" s="313"/>
      <c r="L139" s="313"/>
      <c r="M139" s="313"/>
      <c r="N139" s="313"/>
      <c r="O139" s="313"/>
      <c r="P139" s="313"/>
      <c r="Q139" s="313"/>
    </row>
    <row r="140" spans="1:17" ht="12.75">
      <c r="A140" s="313"/>
      <c r="B140" s="313"/>
      <c r="C140" s="333"/>
      <c r="D140" s="313"/>
      <c r="E140" s="313"/>
      <c r="F140" s="313"/>
      <c r="G140" s="313"/>
      <c r="H140" s="313"/>
      <c r="I140" s="313"/>
      <c r="J140" s="313"/>
      <c r="K140" s="313"/>
      <c r="L140" s="313"/>
      <c r="M140" s="313"/>
      <c r="N140" s="313"/>
      <c r="O140" s="313"/>
      <c r="P140" s="313"/>
      <c r="Q140" s="313"/>
    </row>
    <row r="141" spans="1:17" ht="12.75">
      <c r="A141" s="313"/>
      <c r="B141" s="313"/>
      <c r="C141" s="333"/>
      <c r="D141" s="313"/>
      <c r="E141" s="313"/>
      <c r="F141" s="313"/>
      <c r="G141" s="313"/>
      <c r="H141" s="313"/>
      <c r="I141" s="313"/>
      <c r="J141" s="313"/>
      <c r="K141" s="313"/>
      <c r="L141" s="313"/>
      <c r="M141" s="313"/>
      <c r="N141" s="313"/>
      <c r="O141" s="313"/>
      <c r="P141" s="313"/>
      <c r="Q141" s="313"/>
    </row>
    <row r="142" spans="1:17" ht="12.75">
      <c r="A142" s="313"/>
      <c r="B142" s="313"/>
      <c r="C142" s="333"/>
      <c r="D142" s="313"/>
      <c r="E142" s="313"/>
      <c r="F142" s="313"/>
      <c r="G142" s="313"/>
      <c r="H142" s="313"/>
      <c r="I142" s="313"/>
      <c r="J142" s="313"/>
      <c r="K142" s="313"/>
      <c r="L142" s="313"/>
      <c r="M142" s="313"/>
      <c r="N142" s="313"/>
      <c r="O142" s="313"/>
      <c r="P142" s="313"/>
      <c r="Q142" s="313"/>
    </row>
    <row r="143" spans="1:17" ht="12.75">
      <c r="A143" s="313"/>
      <c r="B143" s="313"/>
      <c r="C143" s="333"/>
      <c r="D143" s="313"/>
      <c r="E143" s="313"/>
      <c r="F143" s="313"/>
      <c r="G143" s="313"/>
      <c r="H143" s="313"/>
      <c r="I143" s="313"/>
      <c r="J143" s="313"/>
      <c r="K143" s="313"/>
      <c r="L143" s="313"/>
      <c r="M143" s="313"/>
      <c r="N143" s="313"/>
      <c r="O143" s="313"/>
      <c r="P143" s="313"/>
      <c r="Q143" s="313"/>
    </row>
    <row r="144" spans="1:17" ht="12.75">
      <c r="A144" s="313"/>
      <c r="B144" s="313"/>
      <c r="C144" s="333"/>
      <c r="D144" s="313"/>
      <c r="E144" s="313"/>
      <c r="F144" s="313"/>
      <c r="G144" s="313"/>
      <c r="H144" s="313"/>
      <c r="I144" s="313"/>
      <c r="J144" s="313"/>
      <c r="K144" s="313"/>
      <c r="L144" s="313"/>
      <c r="M144" s="313"/>
      <c r="N144" s="313"/>
      <c r="O144" s="313"/>
      <c r="P144" s="313"/>
      <c r="Q144" s="313"/>
    </row>
    <row r="145" spans="1:17" ht="12.75">
      <c r="A145" s="313"/>
      <c r="B145" s="313"/>
      <c r="C145" s="333"/>
      <c r="D145" s="313"/>
      <c r="E145" s="313"/>
      <c r="F145" s="313"/>
      <c r="G145" s="313"/>
      <c r="H145" s="313"/>
      <c r="I145" s="313"/>
      <c r="J145" s="313"/>
      <c r="K145" s="313"/>
      <c r="L145" s="313"/>
      <c r="M145" s="313"/>
      <c r="N145" s="313"/>
      <c r="O145" s="313"/>
      <c r="P145" s="313"/>
      <c r="Q145" s="313"/>
    </row>
    <row r="146" spans="1:17" ht="12.75">
      <c r="A146" s="313"/>
      <c r="B146" s="313"/>
      <c r="C146" s="333"/>
      <c r="D146" s="313"/>
      <c r="E146" s="313"/>
      <c r="F146" s="313"/>
      <c r="G146" s="313"/>
      <c r="H146" s="313"/>
      <c r="I146" s="313"/>
      <c r="J146" s="313"/>
      <c r="K146" s="313"/>
      <c r="L146" s="313"/>
      <c r="M146" s="313"/>
      <c r="N146" s="313"/>
      <c r="O146" s="313"/>
      <c r="P146" s="313"/>
      <c r="Q146" s="313"/>
    </row>
    <row r="147" spans="1:17" ht="12.75">
      <c r="A147" s="313"/>
      <c r="B147" s="313"/>
      <c r="C147" s="333"/>
      <c r="D147" s="313"/>
      <c r="E147" s="313"/>
      <c r="F147" s="313"/>
      <c r="G147" s="313"/>
      <c r="H147" s="313"/>
      <c r="I147" s="313"/>
      <c r="J147" s="313"/>
      <c r="K147" s="313"/>
      <c r="L147" s="313"/>
      <c r="M147" s="313"/>
      <c r="N147" s="313"/>
      <c r="O147" s="313"/>
      <c r="P147" s="313"/>
      <c r="Q147" s="313"/>
    </row>
    <row r="148" spans="1:17" ht="12.75">
      <c r="A148" s="313"/>
      <c r="B148" s="313"/>
      <c r="C148" s="333"/>
      <c r="D148" s="313"/>
      <c r="E148" s="313"/>
      <c r="F148" s="313"/>
      <c r="G148" s="313"/>
      <c r="H148" s="313"/>
      <c r="I148" s="313"/>
      <c r="J148" s="313"/>
      <c r="K148" s="313"/>
      <c r="L148" s="313"/>
      <c r="M148" s="313"/>
      <c r="N148" s="313"/>
      <c r="O148" s="313"/>
      <c r="P148" s="313"/>
      <c r="Q148" s="313"/>
    </row>
    <row r="149" spans="1:17" ht="12.75">
      <c r="A149" s="313"/>
      <c r="B149" s="313"/>
      <c r="C149" s="333"/>
      <c r="D149" s="313"/>
      <c r="E149" s="313"/>
      <c r="F149" s="313"/>
      <c r="G149" s="313"/>
      <c r="H149" s="313"/>
      <c r="I149" s="313"/>
      <c r="J149" s="313"/>
      <c r="K149" s="313"/>
      <c r="L149" s="313"/>
      <c r="M149" s="313"/>
      <c r="N149" s="313"/>
      <c r="O149" s="313"/>
      <c r="P149" s="313"/>
      <c r="Q149" s="313"/>
    </row>
    <row r="150" spans="1:17" ht="12.75">
      <c r="A150" s="313"/>
      <c r="B150" s="313"/>
      <c r="C150" s="333"/>
      <c r="D150" s="313"/>
      <c r="E150" s="313"/>
      <c r="F150" s="313"/>
      <c r="G150" s="313"/>
      <c r="H150" s="313"/>
      <c r="I150" s="313"/>
      <c r="J150" s="313"/>
      <c r="K150" s="313"/>
      <c r="L150" s="313"/>
      <c r="M150" s="313"/>
      <c r="N150" s="313"/>
      <c r="O150" s="313"/>
      <c r="P150" s="313"/>
      <c r="Q150" s="313"/>
    </row>
    <row r="151" spans="1:17" ht="12.75">
      <c r="A151" s="313"/>
      <c r="B151" s="313"/>
      <c r="C151" s="333"/>
      <c r="D151" s="313"/>
      <c r="E151" s="313"/>
      <c r="F151" s="313"/>
      <c r="G151" s="313"/>
      <c r="H151" s="313"/>
      <c r="I151" s="313"/>
      <c r="J151" s="313"/>
      <c r="K151" s="313"/>
      <c r="L151" s="313"/>
      <c r="M151" s="313"/>
      <c r="N151" s="313"/>
      <c r="O151" s="313"/>
      <c r="P151" s="313"/>
      <c r="Q151" s="313"/>
    </row>
    <row r="152" spans="1:17" ht="12.75">
      <c r="A152" s="313"/>
      <c r="B152" s="313"/>
      <c r="C152" s="333"/>
      <c r="D152" s="313"/>
      <c r="E152" s="313"/>
      <c r="F152" s="313"/>
      <c r="G152" s="313"/>
      <c r="H152" s="313"/>
      <c r="I152" s="313"/>
      <c r="J152" s="313"/>
      <c r="K152" s="313"/>
      <c r="L152" s="313"/>
      <c r="M152" s="313"/>
      <c r="N152" s="313"/>
      <c r="O152" s="313"/>
      <c r="P152" s="313"/>
      <c r="Q152" s="313"/>
    </row>
    <row r="153" spans="1:17" ht="12.75">
      <c r="A153" s="313"/>
      <c r="B153" s="313"/>
      <c r="C153" s="333"/>
      <c r="D153" s="313"/>
      <c r="E153" s="313"/>
      <c r="F153" s="313"/>
      <c r="G153" s="313"/>
      <c r="H153" s="313"/>
      <c r="I153" s="313"/>
      <c r="J153" s="313"/>
      <c r="K153" s="313"/>
      <c r="L153" s="313"/>
      <c r="M153" s="313"/>
      <c r="N153" s="313"/>
      <c r="O153" s="313"/>
      <c r="P153" s="313"/>
      <c r="Q153" s="313"/>
    </row>
    <row r="154" spans="1:17" ht="12.75">
      <c r="A154" s="313"/>
      <c r="B154" s="313"/>
      <c r="C154" s="333"/>
      <c r="D154" s="313"/>
      <c r="E154" s="313"/>
      <c r="F154" s="313"/>
      <c r="G154" s="313"/>
      <c r="H154" s="313"/>
      <c r="I154" s="313"/>
      <c r="J154" s="313"/>
      <c r="K154" s="313"/>
      <c r="L154" s="313"/>
      <c r="M154" s="313"/>
      <c r="N154" s="313"/>
      <c r="O154" s="313"/>
      <c r="P154" s="313"/>
      <c r="Q154" s="313"/>
    </row>
    <row r="155" spans="1:17" ht="12.75">
      <c r="A155" s="313"/>
      <c r="B155" s="313"/>
      <c r="C155" s="333"/>
      <c r="D155" s="313"/>
      <c r="E155" s="313"/>
      <c r="F155" s="313"/>
      <c r="G155" s="313"/>
      <c r="H155" s="313"/>
      <c r="I155" s="313"/>
      <c r="J155" s="313"/>
      <c r="K155" s="313"/>
      <c r="L155" s="313"/>
      <c r="M155" s="313"/>
      <c r="N155" s="313"/>
      <c r="O155" s="313"/>
      <c r="P155" s="313"/>
      <c r="Q155" s="313"/>
    </row>
    <row r="156" spans="1:17" ht="12.75">
      <c r="A156" s="313"/>
      <c r="B156" s="313"/>
      <c r="C156" s="333"/>
      <c r="D156" s="313"/>
      <c r="E156" s="313"/>
      <c r="F156" s="313"/>
      <c r="G156" s="313"/>
      <c r="H156" s="313"/>
      <c r="I156" s="313"/>
      <c r="J156" s="313"/>
      <c r="K156" s="313"/>
      <c r="L156" s="313"/>
      <c r="M156" s="313"/>
      <c r="N156" s="313"/>
      <c r="O156" s="313"/>
      <c r="P156" s="313"/>
      <c r="Q156" s="313"/>
    </row>
    <row r="157" spans="1:17" ht="12.75">
      <c r="A157" s="313"/>
      <c r="B157" s="313"/>
      <c r="C157" s="333"/>
      <c r="D157" s="313"/>
      <c r="E157" s="313"/>
      <c r="F157" s="313"/>
      <c r="G157" s="313"/>
      <c r="H157" s="313"/>
      <c r="I157" s="313"/>
      <c r="J157" s="313"/>
      <c r="K157" s="313"/>
      <c r="L157" s="313"/>
      <c r="M157" s="313"/>
      <c r="N157" s="313"/>
      <c r="O157" s="313"/>
      <c r="P157" s="313"/>
      <c r="Q157" s="313"/>
    </row>
    <row r="158" spans="1:17" ht="12.75">
      <c r="A158" s="313"/>
      <c r="B158" s="313"/>
      <c r="C158" s="333"/>
      <c r="D158" s="313"/>
      <c r="E158" s="313"/>
      <c r="F158" s="313"/>
      <c r="G158" s="313"/>
      <c r="H158" s="313"/>
      <c r="I158" s="313"/>
      <c r="J158" s="313"/>
      <c r="K158" s="313"/>
      <c r="L158" s="313"/>
      <c r="M158" s="313"/>
      <c r="N158" s="313"/>
      <c r="O158" s="313"/>
      <c r="P158" s="313"/>
      <c r="Q158" s="313"/>
    </row>
    <row r="159" spans="1:17" ht="12.75">
      <c r="A159" s="313"/>
      <c r="B159" s="313"/>
      <c r="C159" s="333"/>
      <c r="D159" s="313"/>
      <c r="E159" s="313"/>
      <c r="F159" s="313"/>
      <c r="G159" s="313"/>
      <c r="H159" s="313"/>
      <c r="I159" s="313"/>
      <c r="J159" s="313"/>
      <c r="K159" s="313"/>
      <c r="L159" s="313"/>
      <c r="M159" s="313"/>
      <c r="N159" s="313"/>
      <c r="O159" s="313"/>
      <c r="P159" s="313"/>
      <c r="Q159" s="313"/>
    </row>
    <row r="160" spans="1:17" ht="12.75">
      <c r="A160" s="313"/>
      <c r="B160" s="313"/>
      <c r="C160" s="333"/>
      <c r="D160" s="313"/>
      <c r="E160" s="313"/>
      <c r="F160" s="313"/>
      <c r="G160" s="313"/>
      <c r="H160" s="313"/>
      <c r="I160" s="313"/>
      <c r="J160" s="313"/>
      <c r="K160" s="313"/>
      <c r="L160" s="313"/>
      <c r="M160" s="313"/>
      <c r="N160" s="313"/>
      <c r="O160" s="313"/>
      <c r="P160" s="313"/>
      <c r="Q160" s="313"/>
    </row>
    <row r="161" spans="1:17" ht="12.75">
      <c r="A161" s="313"/>
      <c r="B161" s="313"/>
      <c r="C161" s="333"/>
      <c r="D161" s="313"/>
      <c r="E161" s="313"/>
      <c r="F161" s="313"/>
      <c r="G161" s="313"/>
      <c r="H161" s="313"/>
      <c r="I161" s="313"/>
      <c r="J161" s="313"/>
      <c r="K161" s="313"/>
      <c r="L161" s="313"/>
      <c r="M161" s="313"/>
      <c r="N161" s="313"/>
      <c r="O161" s="313"/>
      <c r="P161" s="313"/>
      <c r="Q161" s="313"/>
    </row>
    <row r="162" spans="1:17" ht="12.75">
      <c r="A162" s="313"/>
      <c r="B162" s="313"/>
      <c r="C162" s="333"/>
      <c r="D162" s="313"/>
      <c r="E162" s="313"/>
      <c r="F162" s="313"/>
      <c r="G162" s="313"/>
      <c r="H162" s="313"/>
      <c r="I162" s="313"/>
      <c r="J162" s="313"/>
      <c r="K162" s="313"/>
      <c r="L162" s="313"/>
      <c r="M162" s="313"/>
      <c r="N162" s="313"/>
      <c r="O162" s="313"/>
      <c r="P162" s="313"/>
      <c r="Q162" s="313"/>
    </row>
    <row r="163" spans="1:17" ht="12.75">
      <c r="A163" s="313"/>
      <c r="B163" s="313"/>
      <c r="C163" s="333"/>
      <c r="D163" s="313"/>
      <c r="E163" s="313"/>
      <c r="F163" s="313"/>
      <c r="G163" s="313"/>
      <c r="H163" s="313"/>
      <c r="I163" s="313"/>
      <c r="J163" s="313"/>
      <c r="K163" s="313"/>
      <c r="L163" s="313"/>
      <c r="M163" s="313"/>
      <c r="N163" s="313"/>
      <c r="O163" s="313"/>
      <c r="P163" s="313"/>
      <c r="Q163" s="313"/>
    </row>
    <row r="164" spans="1:17" ht="12.75">
      <c r="A164" s="313"/>
      <c r="B164" s="313"/>
      <c r="C164" s="333"/>
      <c r="D164" s="313"/>
      <c r="E164" s="313"/>
      <c r="F164" s="313"/>
      <c r="G164" s="313"/>
      <c r="H164" s="313"/>
      <c r="I164" s="313"/>
      <c r="J164" s="313"/>
      <c r="K164" s="313"/>
      <c r="L164" s="313"/>
      <c r="M164" s="313"/>
      <c r="N164" s="313"/>
      <c r="O164" s="313"/>
      <c r="P164" s="313"/>
      <c r="Q164" s="313"/>
    </row>
    <row r="165" spans="1:17" ht="12.75">
      <c r="A165" s="313"/>
      <c r="B165" s="313"/>
      <c r="C165" s="333"/>
      <c r="D165" s="313"/>
      <c r="E165" s="313"/>
      <c r="F165" s="313"/>
      <c r="G165" s="313"/>
      <c r="H165" s="313"/>
      <c r="I165" s="313"/>
      <c r="J165" s="313"/>
      <c r="K165" s="313"/>
      <c r="L165" s="313"/>
      <c r="M165" s="313"/>
      <c r="N165" s="313"/>
      <c r="O165" s="313"/>
      <c r="P165" s="313"/>
      <c r="Q165" s="313"/>
    </row>
    <row r="166" spans="1:17" ht="12.75">
      <c r="A166" s="313"/>
      <c r="B166" s="313"/>
      <c r="C166" s="333"/>
      <c r="D166" s="313"/>
      <c r="E166" s="313"/>
      <c r="F166" s="313"/>
      <c r="G166" s="313"/>
      <c r="H166" s="313"/>
      <c r="I166" s="313"/>
      <c r="J166" s="313"/>
      <c r="K166" s="313"/>
      <c r="L166" s="313"/>
      <c r="M166" s="313"/>
      <c r="N166" s="313"/>
      <c r="O166" s="313"/>
      <c r="P166" s="313"/>
      <c r="Q166" s="313"/>
    </row>
    <row r="167" spans="1:17" ht="12.75">
      <c r="A167" s="313"/>
      <c r="B167" s="313"/>
      <c r="C167" s="333"/>
      <c r="D167" s="313"/>
      <c r="E167" s="313"/>
      <c r="F167" s="313"/>
      <c r="G167" s="313"/>
      <c r="H167" s="313"/>
      <c r="I167" s="313"/>
      <c r="J167" s="313"/>
      <c r="K167" s="313"/>
      <c r="L167" s="313"/>
      <c r="M167" s="313"/>
      <c r="N167" s="313"/>
      <c r="O167" s="313"/>
      <c r="P167" s="313"/>
      <c r="Q167" s="313"/>
    </row>
    <row r="168" spans="1:17" ht="12.75">
      <c r="A168" s="313"/>
      <c r="B168" s="313"/>
      <c r="C168" s="333"/>
      <c r="D168" s="313"/>
      <c r="E168" s="313"/>
      <c r="F168" s="313"/>
      <c r="G168" s="313"/>
      <c r="H168" s="313"/>
      <c r="I168" s="313"/>
      <c r="J168" s="313"/>
      <c r="K168" s="313"/>
      <c r="L168" s="313"/>
      <c r="M168" s="313"/>
      <c r="N168" s="313"/>
      <c r="O168" s="313"/>
      <c r="P168" s="313"/>
      <c r="Q168" s="313"/>
    </row>
    <row r="169" spans="1:17" ht="12.75">
      <c r="A169" s="313"/>
      <c r="B169" s="313"/>
      <c r="C169" s="333"/>
      <c r="D169" s="313"/>
      <c r="E169" s="313"/>
      <c r="F169" s="313"/>
      <c r="G169" s="313"/>
      <c r="H169" s="313"/>
      <c r="I169" s="313"/>
      <c r="J169" s="313"/>
      <c r="K169" s="313"/>
      <c r="L169" s="313"/>
      <c r="M169" s="313"/>
      <c r="N169" s="313"/>
      <c r="O169" s="313"/>
      <c r="P169" s="313"/>
      <c r="Q169" s="313"/>
    </row>
    <row r="170" spans="1:17" ht="12.75">
      <c r="A170" s="313"/>
      <c r="B170" s="313"/>
      <c r="C170" s="333"/>
      <c r="D170" s="313"/>
      <c r="E170" s="313"/>
      <c r="F170" s="313"/>
      <c r="G170" s="313"/>
      <c r="H170" s="313"/>
      <c r="I170" s="313"/>
      <c r="J170" s="313"/>
      <c r="K170" s="313"/>
      <c r="L170" s="313"/>
      <c r="M170" s="313"/>
      <c r="N170" s="313"/>
      <c r="O170" s="313"/>
      <c r="P170" s="313"/>
      <c r="Q170" s="313"/>
    </row>
    <row r="171" spans="1:17" ht="12.75">
      <c r="A171" s="313"/>
      <c r="B171" s="313"/>
      <c r="C171" s="333"/>
      <c r="D171" s="313"/>
      <c r="E171" s="313"/>
      <c r="F171" s="313"/>
      <c r="G171" s="313"/>
      <c r="H171" s="313"/>
      <c r="I171" s="313"/>
      <c r="J171" s="313"/>
      <c r="K171" s="313"/>
      <c r="L171" s="313"/>
      <c r="M171" s="313"/>
      <c r="N171" s="313"/>
      <c r="O171" s="313"/>
      <c r="P171" s="313"/>
      <c r="Q171" s="313"/>
    </row>
    <row r="172" spans="1:17" ht="12.75">
      <c r="A172" s="313"/>
      <c r="B172" s="313"/>
      <c r="C172" s="333"/>
      <c r="D172" s="313"/>
      <c r="E172" s="313"/>
      <c r="F172" s="313"/>
      <c r="G172" s="313"/>
      <c r="H172" s="313"/>
      <c r="I172" s="313"/>
      <c r="J172" s="313"/>
      <c r="K172" s="313"/>
      <c r="L172" s="313"/>
      <c r="M172" s="313"/>
      <c r="N172" s="313"/>
      <c r="O172" s="313"/>
      <c r="P172" s="313"/>
      <c r="Q172" s="313"/>
    </row>
    <row r="173" spans="1:17" ht="12.75">
      <c r="A173" s="313"/>
      <c r="B173" s="313"/>
      <c r="C173" s="333"/>
      <c r="D173" s="313"/>
      <c r="E173" s="313"/>
      <c r="F173" s="313"/>
      <c r="G173" s="313"/>
      <c r="H173" s="313"/>
      <c r="I173" s="313"/>
      <c r="J173" s="313"/>
      <c r="K173" s="313"/>
      <c r="L173" s="313"/>
      <c r="M173" s="313"/>
      <c r="N173" s="313"/>
      <c r="O173" s="313"/>
      <c r="P173" s="313"/>
      <c r="Q173" s="313"/>
    </row>
    <row r="174" spans="1:17" ht="12.75">
      <c r="A174" s="313"/>
      <c r="B174" s="313"/>
      <c r="C174" s="333"/>
      <c r="D174" s="313"/>
      <c r="E174" s="313"/>
      <c r="F174" s="313"/>
      <c r="G174" s="313"/>
      <c r="H174" s="313"/>
      <c r="I174" s="313"/>
      <c r="J174" s="313"/>
      <c r="K174" s="313"/>
      <c r="L174" s="313"/>
      <c r="M174" s="313"/>
      <c r="N174" s="313"/>
      <c r="O174" s="313"/>
      <c r="P174" s="313"/>
      <c r="Q174" s="313"/>
    </row>
    <row r="175" spans="1:17" ht="12.75">
      <c r="A175" s="313"/>
      <c r="B175" s="313"/>
      <c r="C175" s="333"/>
      <c r="D175" s="313"/>
      <c r="E175" s="313"/>
      <c r="F175" s="313"/>
      <c r="G175" s="313"/>
      <c r="H175" s="313"/>
      <c r="I175" s="313"/>
      <c r="J175" s="313"/>
      <c r="K175" s="313"/>
      <c r="L175" s="313"/>
      <c r="M175" s="313"/>
      <c r="N175" s="313"/>
      <c r="O175" s="313"/>
      <c r="P175" s="313"/>
      <c r="Q175" s="313"/>
    </row>
    <row r="176" spans="1:17" ht="12.75">
      <c r="A176" s="313"/>
      <c r="B176" s="313"/>
      <c r="C176" s="333"/>
      <c r="D176" s="313"/>
      <c r="E176" s="313"/>
      <c r="F176" s="313"/>
      <c r="G176" s="313"/>
      <c r="H176" s="313"/>
      <c r="I176" s="313"/>
      <c r="J176" s="313"/>
      <c r="K176" s="313"/>
      <c r="L176" s="313"/>
      <c r="M176" s="313"/>
      <c r="N176" s="313"/>
      <c r="O176" s="313"/>
      <c r="P176" s="313"/>
      <c r="Q176" s="313"/>
    </row>
    <row r="177" spans="1:17" ht="12.75">
      <c r="A177" s="313"/>
      <c r="B177" s="313"/>
      <c r="C177" s="333"/>
      <c r="D177" s="313"/>
      <c r="E177" s="313"/>
      <c r="F177" s="313"/>
      <c r="G177" s="313"/>
      <c r="H177" s="313"/>
      <c r="I177" s="313"/>
      <c r="J177" s="313"/>
      <c r="K177" s="313"/>
      <c r="L177" s="313"/>
      <c r="M177" s="313"/>
      <c r="N177" s="313"/>
      <c r="O177" s="313"/>
      <c r="P177" s="313"/>
      <c r="Q177" s="313"/>
    </row>
    <row r="178" spans="1:17" ht="12.75">
      <c r="A178" s="313"/>
      <c r="B178" s="313"/>
      <c r="C178" s="333"/>
      <c r="D178" s="313"/>
      <c r="E178" s="313"/>
      <c r="F178" s="313"/>
      <c r="G178" s="313"/>
      <c r="H178" s="313"/>
      <c r="I178" s="313"/>
      <c r="J178" s="313"/>
      <c r="K178" s="313"/>
      <c r="L178" s="313"/>
      <c r="M178" s="313"/>
      <c r="N178" s="313"/>
      <c r="O178" s="313"/>
      <c r="P178" s="313"/>
      <c r="Q178" s="313"/>
    </row>
    <row r="179" spans="1:17" ht="12.75">
      <c r="A179" s="313"/>
      <c r="B179" s="313"/>
      <c r="C179" s="333"/>
      <c r="D179" s="313"/>
      <c r="E179" s="313"/>
      <c r="F179" s="313"/>
      <c r="G179" s="313"/>
      <c r="H179" s="313"/>
      <c r="I179" s="313"/>
      <c r="J179" s="313"/>
      <c r="K179" s="313"/>
      <c r="L179" s="313"/>
      <c r="M179" s="313"/>
      <c r="N179" s="313"/>
      <c r="O179" s="313"/>
      <c r="P179" s="313"/>
      <c r="Q179" s="313"/>
    </row>
    <row r="180" spans="1:17" ht="12.75">
      <c r="A180" s="313"/>
      <c r="B180" s="313"/>
      <c r="C180" s="333"/>
      <c r="D180" s="313"/>
      <c r="E180" s="313"/>
      <c r="F180" s="313"/>
      <c r="G180" s="313"/>
      <c r="H180" s="313"/>
      <c r="I180" s="313"/>
      <c r="J180" s="313"/>
      <c r="K180" s="313"/>
      <c r="L180" s="313"/>
      <c r="M180" s="313"/>
      <c r="N180" s="313"/>
      <c r="O180" s="313"/>
      <c r="P180" s="313"/>
      <c r="Q180" s="313"/>
    </row>
    <row r="181" spans="1:17" ht="12.75">
      <c r="A181" s="313"/>
      <c r="B181" s="313"/>
      <c r="C181" s="333"/>
      <c r="D181" s="313"/>
      <c r="E181" s="313"/>
      <c r="F181" s="313"/>
      <c r="G181" s="313"/>
      <c r="H181" s="313"/>
      <c r="I181" s="313"/>
      <c r="J181" s="313"/>
      <c r="K181" s="313"/>
      <c r="L181" s="313"/>
      <c r="M181" s="313"/>
      <c r="N181" s="313"/>
      <c r="O181" s="313"/>
      <c r="P181" s="313"/>
      <c r="Q181" s="313"/>
    </row>
    <row r="182" spans="1:17" ht="12.75">
      <c r="A182" s="313"/>
      <c r="B182" s="313"/>
      <c r="C182" s="333"/>
      <c r="D182" s="313"/>
      <c r="E182" s="313"/>
      <c r="F182" s="313"/>
      <c r="G182" s="313"/>
      <c r="H182" s="313"/>
      <c r="I182" s="313"/>
      <c r="J182" s="313"/>
      <c r="K182" s="313"/>
      <c r="L182" s="313"/>
      <c r="M182" s="313"/>
      <c r="N182" s="313"/>
      <c r="O182" s="313"/>
      <c r="P182" s="313"/>
      <c r="Q182" s="313"/>
    </row>
    <row r="183" spans="1:17" ht="12.75">
      <c r="A183" s="313"/>
      <c r="B183" s="313"/>
      <c r="C183" s="333"/>
      <c r="D183" s="313"/>
      <c r="E183" s="313"/>
      <c r="F183" s="313"/>
      <c r="G183" s="313"/>
      <c r="H183" s="313"/>
      <c r="I183" s="313"/>
      <c r="J183" s="313"/>
      <c r="K183" s="313"/>
      <c r="L183" s="313"/>
      <c r="M183" s="313"/>
      <c r="N183" s="313"/>
      <c r="O183" s="313"/>
      <c r="P183" s="313"/>
      <c r="Q183" s="313"/>
    </row>
    <row r="184" spans="1:17" ht="12.75">
      <c r="A184" s="313"/>
      <c r="B184" s="313"/>
      <c r="C184" s="333"/>
      <c r="D184" s="313"/>
      <c r="E184" s="313"/>
      <c r="F184" s="313"/>
      <c r="G184" s="313"/>
      <c r="H184" s="313"/>
      <c r="I184" s="313"/>
      <c r="J184" s="313"/>
      <c r="K184" s="313"/>
      <c r="L184" s="313"/>
      <c r="M184" s="313"/>
      <c r="N184" s="313"/>
      <c r="O184" s="313"/>
      <c r="P184" s="313"/>
      <c r="Q184" s="313"/>
    </row>
    <row r="185" spans="1:17" ht="12.75">
      <c r="A185" s="313"/>
      <c r="B185" s="313"/>
      <c r="C185" s="333"/>
      <c r="D185" s="313"/>
      <c r="E185" s="313"/>
      <c r="F185" s="313"/>
      <c r="G185" s="313"/>
      <c r="H185" s="313"/>
      <c r="I185" s="313"/>
      <c r="J185" s="313"/>
      <c r="K185" s="313"/>
      <c r="L185" s="313"/>
      <c r="M185" s="313"/>
      <c r="N185" s="313"/>
      <c r="O185" s="313"/>
      <c r="P185" s="313"/>
      <c r="Q185" s="313"/>
    </row>
    <row r="186" spans="1:17" ht="12.75">
      <c r="A186" s="313"/>
      <c r="B186" s="313"/>
      <c r="C186" s="333"/>
      <c r="D186" s="313"/>
      <c r="E186" s="313"/>
      <c r="F186" s="313"/>
      <c r="G186" s="313"/>
      <c r="H186" s="313"/>
      <c r="I186" s="313"/>
      <c r="J186" s="313"/>
      <c r="K186" s="313"/>
      <c r="L186" s="313"/>
      <c r="M186" s="313"/>
      <c r="N186" s="313"/>
      <c r="O186" s="313"/>
      <c r="P186" s="313"/>
      <c r="Q186" s="313"/>
    </row>
    <row r="187" spans="1:17" ht="12.75">
      <c r="A187" s="313"/>
      <c r="B187" s="313"/>
      <c r="C187" s="333"/>
      <c r="D187" s="313"/>
      <c r="E187" s="313"/>
      <c r="F187" s="313"/>
      <c r="G187" s="313"/>
      <c r="H187" s="313"/>
      <c r="I187" s="313"/>
      <c r="J187" s="313"/>
      <c r="K187" s="313"/>
      <c r="L187" s="313"/>
      <c r="M187" s="313"/>
      <c r="N187" s="313"/>
      <c r="O187" s="313"/>
      <c r="P187" s="313"/>
      <c r="Q187" s="313"/>
    </row>
    <row r="188" spans="1:17" ht="12.75">
      <c r="A188" s="313"/>
      <c r="B188" s="313"/>
      <c r="C188" s="333"/>
      <c r="D188" s="313"/>
      <c r="E188" s="313"/>
      <c r="F188" s="313"/>
      <c r="G188" s="313"/>
      <c r="H188" s="313"/>
      <c r="I188" s="313"/>
      <c r="J188" s="313"/>
      <c r="K188" s="313"/>
      <c r="L188" s="313"/>
      <c r="M188" s="313"/>
      <c r="N188" s="313"/>
      <c r="O188" s="313"/>
      <c r="P188" s="313"/>
      <c r="Q188" s="313"/>
    </row>
    <row r="189" spans="1:17" ht="12.75">
      <c r="A189" s="313"/>
      <c r="B189" s="313"/>
      <c r="C189" s="333"/>
      <c r="D189" s="313"/>
      <c r="E189" s="313"/>
      <c r="F189" s="313"/>
      <c r="G189" s="313"/>
      <c r="H189" s="313"/>
      <c r="I189" s="313"/>
      <c r="J189" s="313"/>
      <c r="K189" s="313"/>
      <c r="L189" s="313"/>
      <c r="M189" s="313"/>
      <c r="N189" s="313"/>
      <c r="O189" s="313"/>
      <c r="P189" s="313"/>
      <c r="Q189" s="313"/>
    </row>
    <row r="190" spans="1:17" ht="12.75">
      <c r="A190" s="313"/>
      <c r="B190" s="313"/>
      <c r="C190" s="333"/>
      <c r="D190" s="313"/>
      <c r="E190" s="313"/>
      <c r="F190" s="313"/>
      <c r="G190" s="313"/>
      <c r="H190" s="313"/>
      <c r="I190" s="313"/>
      <c r="J190" s="313"/>
      <c r="K190" s="313"/>
      <c r="L190" s="313"/>
      <c r="M190" s="313"/>
      <c r="N190" s="313"/>
      <c r="O190" s="313"/>
      <c r="P190" s="313"/>
      <c r="Q190" s="313"/>
    </row>
    <row r="191" spans="1:17" ht="12.75">
      <c r="A191" s="313"/>
      <c r="B191" s="313"/>
      <c r="C191" s="333"/>
      <c r="D191" s="313"/>
      <c r="E191" s="313"/>
      <c r="F191" s="313"/>
      <c r="G191" s="313"/>
      <c r="H191" s="313"/>
      <c r="I191" s="313"/>
      <c r="J191" s="313"/>
      <c r="K191" s="313"/>
      <c r="L191" s="313"/>
      <c r="M191" s="313"/>
      <c r="N191" s="313"/>
      <c r="O191" s="313"/>
      <c r="P191" s="313"/>
      <c r="Q191" s="313"/>
    </row>
    <row r="192" spans="1:17" ht="12.75">
      <c r="A192" s="313"/>
      <c r="B192" s="313"/>
      <c r="C192" s="333"/>
      <c r="D192" s="313"/>
      <c r="E192" s="313"/>
      <c r="F192" s="313"/>
      <c r="G192" s="313"/>
      <c r="H192" s="313"/>
      <c r="I192" s="313"/>
      <c r="J192" s="313"/>
      <c r="K192" s="313"/>
      <c r="L192" s="313"/>
      <c r="M192" s="313"/>
      <c r="N192" s="313"/>
      <c r="O192" s="313"/>
      <c r="P192" s="313"/>
      <c r="Q192" s="313"/>
    </row>
    <row r="193" spans="1:17" ht="12.75">
      <c r="A193" s="313"/>
      <c r="B193" s="313"/>
      <c r="C193" s="333"/>
      <c r="D193" s="313"/>
      <c r="E193" s="313"/>
      <c r="F193" s="313"/>
      <c r="G193" s="313"/>
      <c r="H193" s="313"/>
      <c r="I193" s="313"/>
      <c r="J193" s="313"/>
      <c r="K193" s="313"/>
      <c r="L193" s="313"/>
      <c r="M193" s="313"/>
      <c r="N193" s="313"/>
      <c r="O193" s="313"/>
      <c r="P193" s="313"/>
      <c r="Q193" s="313"/>
    </row>
    <row r="194" spans="1:17" ht="12.75">
      <c r="A194" s="313"/>
      <c r="B194" s="313"/>
      <c r="C194" s="333"/>
      <c r="D194" s="313"/>
      <c r="E194" s="313"/>
      <c r="F194" s="313"/>
      <c r="G194" s="313"/>
      <c r="H194" s="313"/>
      <c r="I194" s="313"/>
      <c r="J194" s="313"/>
      <c r="K194" s="313"/>
      <c r="L194" s="313"/>
      <c r="M194" s="313"/>
      <c r="N194" s="313"/>
      <c r="O194" s="313"/>
      <c r="P194" s="313"/>
      <c r="Q194" s="313"/>
    </row>
    <row r="195" spans="1:17" ht="12.75">
      <c r="A195" s="313"/>
      <c r="B195" s="313"/>
      <c r="C195" s="333"/>
      <c r="D195" s="313"/>
      <c r="E195" s="313"/>
      <c r="F195" s="313"/>
      <c r="G195" s="313"/>
      <c r="H195" s="313"/>
      <c r="I195" s="313"/>
      <c r="J195" s="313"/>
      <c r="K195" s="313"/>
      <c r="L195" s="313"/>
      <c r="M195" s="313"/>
      <c r="N195" s="313"/>
      <c r="O195" s="313"/>
      <c r="P195" s="313"/>
      <c r="Q195" s="313"/>
    </row>
    <row r="196" spans="1:17" ht="12.75">
      <c r="A196" s="313"/>
      <c r="B196" s="313"/>
      <c r="C196" s="333"/>
      <c r="D196" s="313"/>
      <c r="E196" s="313"/>
      <c r="F196" s="313"/>
      <c r="G196" s="313"/>
      <c r="H196" s="313"/>
      <c r="I196" s="313"/>
      <c r="J196" s="313"/>
      <c r="K196" s="313"/>
      <c r="L196" s="313"/>
      <c r="M196" s="313"/>
      <c r="N196" s="313"/>
      <c r="O196" s="313"/>
      <c r="P196" s="313"/>
      <c r="Q196" s="313"/>
    </row>
    <row r="197" spans="1:17" ht="12.75">
      <c r="A197" s="313"/>
      <c r="B197" s="313"/>
      <c r="C197" s="333"/>
      <c r="D197" s="313"/>
      <c r="E197" s="313"/>
      <c r="F197" s="313"/>
      <c r="G197" s="313"/>
      <c r="H197" s="313"/>
      <c r="I197" s="313"/>
      <c r="J197" s="313"/>
      <c r="K197" s="313"/>
      <c r="L197" s="313"/>
      <c r="M197" s="313"/>
      <c r="N197" s="313"/>
      <c r="O197" s="313"/>
      <c r="P197" s="313"/>
      <c r="Q197" s="313"/>
    </row>
    <row r="198" spans="1:17" ht="12.75">
      <c r="A198" s="313"/>
      <c r="B198" s="313"/>
      <c r="C198" s="333"/>
      <c r="D198" s="313"/>
      <c r="E198" s="313"/>
      <c r="F198" s="313"/>
      <c r="G198" s="313"/>
      <c r="H198" s="313"/>
      <c r="I198" s="313"/>
      <c r="J198" s="313"/>
      <c r="K198" s="313"/>
      <c r="L198" s="313"/>
      <c r="M198" s="313"/>
      <c r="N198" s="313"/>
      <c r="O198" s="313"/>
      <c r="P198" s="313"/>
      <c r="Q198" s="313"/>
    </row>
    <row r="199" spans="1:17" ht="12.75">
      <c r="A199" s="313"/>
      <c r="B199" s="313"/>
      <c r="C199" s="333"/>
      <c r="D199" s="313"/>
      <c r="E199" s="313"/>
      <c r="F199" s="313"/>
      <c r="G199" s="313"/>
      <c r="H199" s="313"/>
      <c r="I199" s="313"/>
      <c r="J199" s="313"/>
      <c r="K199" s="313"/>
      <c r="L199" s="313"/>
      <c r="M199" s="313"/>
      <c r="N199" s="313"/>
      <c r="O199" s="313"/>
      <c r="P199" s="313"/>
      <c r="Q199" s="313"/>
    </row>
    <row r="200" spans="1:17" ht="12.75">
      <c r="A200" s="313"/>
      <c r="B200" s="313"/>
      <c r="C200" s="333"/>
      <c r="D200" s="313"/>
      <c r="E200" s="313"/>
      <c r="F200" s="313"/>
      <c r="G200" s="313"/>
      <c r="H200" s="313"/>
      <c r="I200" s="313"/>
      <c r="J200" s="313"/>
      <c r="K200" s="313"/>
      <c r="L200" s="313"/>
      <c r="M200" s="313"/>
      <c r="N200" s="313"/>
      <c r="O200" s="313"/>
      <c r="P200" s="313"/>
      <c r="Q200" s="313"/>
    </row>
    <row r="201" spans="1:17" ht="12.75">
      <c r="A201" s="313"/>
      <c r="B201" s="313"/>
      <c r="C201" s="333"/>
      <c r="D201" s="313"/>
      <c r="E201" s="313"/>
      <c r="F201" s="313"/>
      <c r="G201" s="313"/>
      <c r="H201" s="313"/>
      <c r="I201" s="313"/>
      <c r="J201" s="313"/>
      <c r="K201" s="313"/>
      <c r="L201" s="313"/>
      <c r="M201" s="313"/>
      <c r="N201" s="313"/>
      <c r="O201" s="313"/>
      <c r="P201" s="313"/>
      <c r="Q201" s="313"/>
    </row>
    <row r="202" spans="1:17" ht="12.75">
      <c r="A202" s="313"/>
      <c r="B202" s="313"/>
      <c r="C202" s="333"/>
      <c r="D202" s="313"/>
      <c r="E202" s="313"/>
      <c r="F202" s="313"/>
      <c r="G202" s="313"/>
      <c r="H202" s="313"/>
      <c r="I202" s="313"/>
      <c r="J202" s="313"/>
      <c r="K202" s="313"/>
      <c r="L202" s="313"/>
      <c r="M202" s="313"/>
      <c r="N202" s="313"/>
      <c r="O202" s="313"/>
      <c r="P202" s="313"/>
      <c r="Q202" s="313"/>
    </row>
    <row r="203" spans="1:17" ht="12.75">
      <c r="A203" s="313"/>
      <c r="B203" s="313"/>
      <c r="C203" s="333"/>
      <c r="D203" s="313"/>
      <c r="E203" s="313"/>
      <c r="F203" s="313"/>
      <c r="G203" s="313"/>
      <c r="H203" s="313"/>
      <c r="I203" s="313"/>
      <c r="J203" s="313"/>
      <c r="K203" s="313"/>
      <c r="L203" s="313"/>
      <c r="M203" s="313"/>
      <c r="N203" s="313"/>
      <c r="O203" s="313"/>
      <c r="P203" s="313"/>
      <c r="Q203" s="313"/>
    </row>
    <row r="204" spans="1:17" ht="12.75">
      <c r="A204" s="313"/>
      <c r="B204" s="313"/>
      <c r="C204" s="333"/>
      <c r="D204" s="313"/>
      <c r="E204" s="313"/>
      <c r="F204" s="313"/>
      <c r="G204" s="313"/>
      <c r="H204" s="313"/>
      <c r="I204" s="313"/>
      <c r="J204" s="313"/>
      <c r="K204" s="313"/>
      <c r="L204" s="313"/>
      <c r="M204" s="313"/>
      <c r="N204" s="313"/>
      <c r="O204" s="313"/>
      <c r="P204" s="313"/>
      <c r="Q204" s="313"/>
    </row>
    <row r="205" spans="1:17" ht="12.75">
      <c r="A205" s="313"/>
      <c r="B205" s="313"/>
      <c r="C205" s="333"/>
      <c r="D205" s="313"/>
      <c r="E205" s="313"/>
      <c r="F205" s="313"/>
      <c r="G205" s="313"/>
      <c r="H205" s="313"/>
      <c r="I205" s="313"/>
      <c r="J205" s="313"/>
      <c r="K205" s="313"/>
      <c r="L205" s="313"/>
      <c r="M205" s="313"/>
      <c r="N205" s="313"/>
      <c r="O205" s="313"/>
      <c r="P205" s="313"/>
      <c r="Q205" s="313"/>
    </row>
    <row r="206" spans="1:17" ht="12.75">
      <c r="A206" s="313"/>
      <c r="B206" s="313"/>
      <c r="C206" s="333"/>
      <c r="D206" s="313"/>
      <c r="E206" s="313"/>
      <c r="F206" s="313"/>
      <c r="G206" s="313"/>
      <c r="H206" s="313"/>
      <c r="I206" s="313"/>
      <c r="J206" s="313"/>
      <c r="K206" s="313"/>
      <c r="L206" s="313"/>
      <c r="M206" s="313"/>
      <c r="N206" s="313"/>
      <c r="O206" s="313"/>
      <c r="P206" s="313"/>
      <c r="Q206" s="313"/>
    </row>
    <row r="207" spans="1:17" ht="12.75">
      <c r="A207" s="313"/>
      <c r="B207" s="313"/>
      <c r="C207" s="333"/>
      <c r="D207" s="313"/>
      <c r="E207" s="313"/>
      <c r="F207" s="313"/>
      <c r="G207" s="313"/>
      <c r="H207" s="313"/>
      <c r="I207" s="313"/>
      <c r="J207" s="313"/>
      <c r="K207" s="313"/>
      <c r="L207" s="313"/>
      <c r="M207" s="313"/>
      <c r="N207" s="313"/>
      <c r="O207" s="313"/>
      <c r="P207" s="313"/>
      <c r="Q207" s="313"/>
    </row>
    <row r="208" spans="1:17" ht="12.75">
      <c r="A208" s="313"/>
      <c r="B208" s="313"/>
      <c r="C208" s="333"/>
      <c r="D208" s="313"/>
      <c r="E208" s="313"/>
      <c r="F208" s="313"/>
      <c r="G208" s="313"/>
      <c r="H208" s="313"/>
      <c r="I208" s="313"/>
      <c r="J208" s="313"/>
      <c r="K208" s="313"/>
      <c r="L208" s="313"/>
      <c r="M208" s="313"/>
      <c r="N208" s="313"/>
      <c r="O208" s="313"/>
      <c r="P208" s="313"/>
      <c r="Q208" s="313"/>
    </row>
    <row r="209" spans="1:17" ht="12.75">
      <c r="A209" s="313"/>
      <c r="B209" s="313"/>
      <c r="C209" s="333"/>
      <c r="D209" s="313"/>
      <c r="E209" s="313"/>
      <c r="F209" s="313"/>
      <c r="G209" s="313"/>
      <c r="H209" s="313"/>
      <c r="I209" s="313"/>
      <c r="J209" s="313"/>
      <c r="K209" s="313"/>
      <c r="L209" s="313"/>
      <c r="M209" s="313"/>
      <c r="N209" s="313"/>
      <c r="O209" s="313"/>
      <c r="P209" s="313"/>
      <c r="Q209" s="313"/>
    </row>
    <row r="210" spans="1:17" ht="12.75">
      <c r="A210" s="313"/>
      <c r="B210" s="313"/>
      <c r="C210" s="333"/>
      <c r="D210" s="313"/>
      <c r="E210" s="313"/>
      <c r="F210" s="313"/>
      <c r="G210" s="313"/>
      <c r="H210" s="313"/>
      <c r="I210" s="313"/>
      <c r="J210" s="313"/>
      <c r="K210" s="313"/>
      <c r="L210" s="313"/>
      <c r="M210" s="313"/>
      <c r="N210" s="313"/>
      <c r="O210" s="313"/>
      <c r="P210" s="313"/>
      <c r="Q210" s="313"/>
    </row>
    <row r="211" spans="1:17" ht="12.75">
      <c r="A211" s="313"/>
      <c r="B211" s="313"/>
      <c r="C211" s="333"/>
      <c r="D211" s="313"/>
      <c r="E211" s="313"/>
      <c r="F211" s="313"/>
      <c r="G211" s="313"/>
      <c r="H211" s="313"/>
      <c r="I211" s="313"/>
      <c r="J211" s="313"/>
      <c r="K211" s="313"/>
      <c r="L211" s="313"/>
      <c r="M211" s="313"/>
      <c r="N211" s="313"/>
      <c r="O211" s="313"/>
      <c r="P211" s="313"/>
      <c r="Q211" s="313"/>
    </row>
    <row r="212" spans="1:17" ht="12.75">
      <c r="A212" s="313"/>
      <c r="B212" s="313"/>
      <c r="C212" s="333"/>
      <c r="D212" s="313"/>
      <c r="E212" s="313"/>
      <c r="F212" s="313"/>
      <c r="G212" s="313"/>
      <c r="H212" s="313"/>
      <c r="I212" s="313"/>
      <c r="J212" s="313"/>
      <c r="K212" s="313"/>
      <c r="L212" s="313"/>
      <c r="M212" s="313"/>
      <c r="N212" s="313"/>
      <c r="O212" s="313"/>
      <c r="P212" s="313"/>
      <c r="Q212" s="313"/>
    </row>
    <row r="213" spans="1:17" ht="12.75">
      <c r="A213" s="313"/>
      <c r="B213" s="313"/>
      <c r="C213" s="333"/>
      <c r="D213" s="313"/>
      <c r="E213" s="313"/>
      <c r="F213" s="313"/>
      <c r="G213" s="313"/>
      <c r="H213" s="313"/>
      <c r="I213" s="313"/>
      <c r="J213" s="313"/>
      <c r="K213" s="313"/>
      <c r="L213" s="313"/>
      <c r="M213" s="313"/>
      <c r="N213" s="313"/>
      <c r="O213" s="313"/>
      <c r="P213" s="313"/>
      <c r="Q213" s="313"/>
    </row>
    <row r="214" spans="1:17" ht="12.75">
      <c r="A214" s="313"/>
      <c r="B214" s="313"/>
      <c r="C214" s="333"/>
      <c r="D214" s="313"/>
      <c r="E214" s="313"/>
      <c r="F214" s="313"/>
      <c r="G214" s="313"/>
      <c r="H214" s="313"/>
      <c r="I214" s="313"/>
      <c r="J214" s="313"/>
      <c r="K214" s="313"/>
      <c r="L214" s="313"/>
      <c r="M214" s="313"/>
      <c r="N214" s="313"/>
      <c r="O214" s="313"/>
      <c r="P214" s="313"/>
      <c r="Q214" s="313"/>
    </row>
    <row r="215" spans="1:17" ht="12.75">
      <c r="A215" s="313"/>
      <c r="B215" s="313"/>
      <c r="C215" s="333"/>
      <c r="D215" s="313"/>
      <c r="E215" s="313"/>
      <c r="F215" s="313"/>
      <c r="G215" s="313"/>
      <c r="H215" s="313"/>
      <c r="I215" s="313"/>
      <c r="J215" s="313"/>
      <c r="K215" s="313"/>
      <c r="L215" s="313"/>
      <c r="M215" s="313"/>
      <c r="N215" s="313"/>
      <c r="O215" s="313"/>
      <c r="P215" s="313"/>
      <c r="Q215" s="313"/>
    </row>
    <row r="216" spans="1:17" ht="12.75">
      <c r="A216" s="313"/>
      <c r="B216" s="313"/>
      <c r="C216" s="333"/>
      <c r="D216" s="313"/>
      <c r="E216" s="313"/>
      <c r="F216" s="313"/>
      <c r="G216" s="313"/>
      <c r="H216" s="313"/>
      <c r="I216" s="313"/>
      <c r="J216" s="313"/>
      <c r="K216" s="313"/>
      <c r="L216" s="313"/>
      <c r="M216" s="313"/>
      <c r="N216" s="313"/>
      <c r="O216" s="313"/>
      <c r="P216" s="313"/>
      <c r="Q216" s="313"/>
    </row>
    <row r="217" spans="1:17" ht="12.75">
      <c r="A217" s="313"/>
      <c r="B217" s="313"/>
      <c r="C217" s="333"/>
      <c r="D217" s="313"/>
      <c r="E217" s="313"/>
      <c r="F217" s="313"/>
      <c r="G217" s="313"/>
      <c r="H217" s="313"/>
      <c r="I217" s="313"/>
      <c r="J217" s="313"/>
      <c r="K217" s="313"/>
      <c r="L217" s="313"/>
      <c r="M217" s="313"/>
      <c r="N217" s="313"/>
      <c r="O217" s="313"/>
      <c r="P217" s="313"/>
      <c r="Q217" s="313"/>
    </row>
    <row r="218" spans="1:17" ht="12.75">
      <c r="A218" s="313"/>
      <c r="B218" s="313"/>
      <c r="C218" s="333"/>
      <c r="D218" s="313"/>
      <c r="E218" s="313"/>
      <c r="F218" s="313"/>
      <c r="G218" s="313"/>
      <c r="H218" s="313"/>
      <c r="I218" s="313"/>
      <c r="J218" s="313"/>
      <c r="K218" s="313"/>
      <c r="L218" s="313"/>
      <c r="M218" s="313"/>
      <c r="N218" s="313"/>
      <c r="O218" s="313"/>
      <c r="P218" s="313"/>
      <c r="Q218" s="313"/>
    </row>
    <row r="219" spans="1:17" ht="12.75">
      <c r="A219" s="313"/>
      <c r="B219" s="313"/>
      <c r="C219" s="333"/>
      <c r="D219" s="313"/>
      <c r="E219" s="313"/>
      <c r="F219" s="313"/>
      <c r="G219" s="313"/>
      <c r="H219" s="313"/>
      <c r="I219" s="313"/>
      <c r="J219" s="313"/>
      <c r="K219" s="313"/>
      <c r="L219" s="313"/>
      <c r="M219" s="313"/>
      <c r="N219" s="313"/>
      <c r="O219" s="313"/>
      <c r="P219" s="313"/>
      <c r="Q219" s="313"/>
    </row>
    <row r="220" spans="1:17" ht="12.75">
      <c r="A220" s="313"/>
      <c r="B220" s="313"/>
      <c r="C220" s="333"/>
      <c r="D220" s="313"/>
      <c r="E220" s="313"/>
      <c r="F220" s="313"/>
      <c r="G220" s="313"/>
      <c r="H220" s="313"/>
      <c r="I220" s="313"/>
      <c r="J220" s="313"/>
      <c r="K220" s="313"/>
      <c r="L220" s="313"/>
      <c r="M220" s="313"/>
      <c r="N220" s="313"/>
      <c r="O220" s="313"/>
      <c r="P220" s="313"/>
      <c r="Q220" s="313"/>
    </row>
    <row r="221" spans="1:17" ht="12.75">
      <c r="A221" s="313"/>
      <c r="B221" s="313"/>
      <c r="C221" s="333"/>
      <c r="D221" s="313"/>
      <c r="E221" s="313"/>
      <c r="F221" s="313"/>
      <c r="G221" s="313"/>
      <c r="H221" s="313"/>
      <c r="I221" s="313"/>
      <c r="J221" s="313"/>
      <c r="K221" s="313"/>
      <c r="L221" s="313"/>
      <c r="M221" s="313"/>
      <c r="N221" s="313"/>
      <c r="O221" s="313"/>
      <c r="P221" s="313"/>
      <c r="Q221" s="313"/>
    </row>
    <row r="222" spans="1:17" ht="12.75">
      <c r="A222" s="313"/>
      <c r="B222" s="313"/>
      <c r="C222" s="333"/>
      <c r="D222" s="313"/>
      <c r="E222" s="313"/>
      <c r="F222" s="313"/>
      <c r="G222" s="313"/>
      <c r="H222" s="313"/>
      <c r="I222" s="313"/>
      <c r="J222" s="313"/>
      <c r="K222" s="313"/>
      <c r="L222" s="313"/>
      <c r="M222" s="313"/>
      <c r="N222" s="313"/>
      <c r="O222" s="313"/>
      <c r="P222" s="313"/>
      <c r="Q222" s="313"/>
    </row>
    <row r="223" spans="1:17" ht="12.75">
      <c r="A223" s="313"/>
      <c r="B223" s="313"/>
      <c r="C223" s="333"/>
      <c r="D223" s="313"/>
      <c r="E223" s="313"/>
      <c r="F223" s="313"/>
      <c r="G223" s="313"/>
      <c r="H223" s="313"/>
      <c r="I223" s="313"/>
      <c r="J223" s="313"/>
      <c r="K223" s="313"/>
      <c r="L223" s="313"/>
      <c r="M223" s="313"/>
      <c r="N223" s="313"/>
      <c r="O223" s="313"/>
      <c r="P223" s="313"/>
      <c r="Q223" s="313"/>
    </row>
    <row r="224" spans="1:17" ht="12.75">
      <c r="A224" s="313"/>
      <c r="B224" s="313"/>
      <c r="C224" s="333"/>
      <c r="D224" s="313"/>
      <c r="E224" s="313"/>
      <c r="F224" s="313"/>
      <c r="G224" s="313"/>
      <c r="H224" s="313"/>
      <c r="I224" s="313"/>
      <c r="J224" s="313"/>
      <c r="K224" s="313"/>
      <c r="L224" s="313"/>
      <c r="M224" s="313"/>
      <c r="N224" s="313"/>
      <c r="O224" s="313"/>
      <c r="P224" s="313"/>
      <c r="Q224" s="313"/>
    </row>
    <row r="225" spans="1:17" ht="12.75">
      <c r="A225" s="313"/>
      <c r="B225" s="313"/>
      <c r="C225" s="333"/>
      <c r="D225" s="313"/>
      <c r="E225" s="313"/>
      <c r="F225" s="313"/>
      <c r="G225" s="313"/>
      <c r="H225" s="313"/>
      <c r="I225" s="313"/>
      <c r="J225" s="313"/>
      <c r="K225" s="313"/>
      <c r="L225" s="313"/>
      <c r="M225" s="313"/>
      <c r="N225" s="313"/>
      <c r="O225" s="313"/>
      <c r="P225" s="313"/>
      <c r="Q225" s="313"/>
    </row>
    <row r="226" spans="1:17" ht="12.75">
      <c r="A226" s="313"/>
      <c r="B226" s="313"/>
      <c r="C226" s="333"/>
      <c r="D226" s="313"/>
      <c r="E226" s="313"/>
      <c r="F226" s="313"/>
      <c r="G226" s="313"/>
      <c r="H226" s="313"/>
      <c r="I226" s="313"/>
      <c r="J226" s="313"/>
      <c r="K226" s="313"/>
      <c r="L226" s="313"/>
      <c r="M226" s="313"/>
      <c r="N226" s="313"/>
      <c r="O226" s="313"/>
      <c r="P226" s="313"/>
      <c r="Q226" s="313"/>
    </row>
    <row r="227" spans="1:17" ht="12.75">
      <c r="A227" s="313"/>
      <c r="B227" s="313"/>
      <c r="C227" s="333"/>
      <c r="D227" s="313"/>
      <c r="E227" s="313"/>
      <c r="F227" s="313"/>
      <c r="G227" s="313"/>
      <c r="H227" s="313"/>
      <c r="I227" s="313"/>
      <c r="J227" s="313"/>
      <c r="K227" s="313"/>
      <c r="L227" s="313"/>
      <c r="M227" s="313"/>
      <c r="N227" s="313"/>
      <c r="O227" s="313"/>
      <c r="P227" s="313"/>
      <c r="Q227" s="313"/>
    </row>
    <row r="228" spans="1:17" ht="12.75">
      <c r="A228" s="313"/>
      <c r="B228" s="313"/>
      <c r="C228" s="333"/>
      <c r="D228" s="313"/>
      <c r="E228" s="313"/>
      <c r="F228" s="313"/>
      <c r="G228" s="313"/>
      <c r="H228" s="313"/>
      <c r="I228" s="313"/>
      <c r="J228" s="313"/>
      <c r="K228" s="313"/>
      <c r="L228" s="313"/>
      <c r="M228" s="313"/>
      <c r="N228" s="313"/>
      <c r="O228" s="313"/>
      <c r="P228" s="313"/>
      <c r="Q228" s="313"/>
    </row>
    <row r="229" spans="1:17" ht="12.75">
      <c r="A229" s="313"/>
      <c r="B229" s="313"/>
      <c r="C229" s="333"/>
      <c r="D229" s="313"/>
      <c r="E229" s="313"/>
      <c r="F229" s="313"/>
      <c r="G229" s="313"/>
      <c r="H229" s="313"/>
      <c r="I229" s="313"/>
      <c r="J229" s="313"/>
      <c r="K229" s="313"/>
      <c r="L229" s="313"/>
      <c r="M229" s="313"/>
      <c r="N229" s="313"/>
      <c r="O229" s="313"/>
      <c r="P229" s="313"/>
      <c r="Q229" s="313"/>
    </row>
    <row r="230" spans="1:17" ht="12.75">
      <c r="A230" s="313"/>
      <c r="B230" s="313"/>
      <c r="C230" s="333"/>
      <c r="D230" s="313"/>
      <c r="E230" s="313"/>
      <c r="F230" s="313"/>
      <c r="G230" s="313"/>
      <c r="H230" s="313"/>
      <c r="I230" s="313"/>
      <c r="J230" s="313"/>
      <c r="K230" s="313"/>
      <c r="L230" s="313"/>
      <c r="M230" s="313"/>
      <c r="N230" s="313"/>
      <c r="O230" s="313"/>
      <c r="P230" s="313"/>
      <c r="Q230" s="313"/>
    </row>
    <row r="231" spans="1:17" ht="12.75">
      <c r="A231" s="313"/>
      <c r="B231" s="313"/>
      <c r="C231" s="333"/>
      <c r="D231" s="313"/>
      <c r="E231" s="313"/>
      <c r="F231" s="313"/>
      <c r="G231" s="313"/>
      <c r="H231" s="313"/>
      <c r="I231" s="313"/>
      <c r="J231" s="313"/>
      <c r="K231" s="313"/>
      <c r="L231" s="313"/>
      <c r="M231" s="313"/>
      <c r="N231" s="313"/>
      <c r="O231" s="313"/>
      <c r="P231" s="313"/>
      <c r="Q231" s="313"/>
    </row>
    <row r="232" spans="1:17" ht="12.75">
      <c r="A232" s="313"/>
      <c r="B232" s="313"/>
      <c r="C232" s="333"/>
      <c r="D232" s="313"/>
      <c r="E232" s="313"/>
      <c r="F232" s="313"/>
      <c r="G232" s="313"/>
      <c r="H232" s="313"/>
      <c r="I232" s="313"/>
      <c r="J232" s="313"/>
      <c r="K232" s="313"/>
      <c r="L232" s="313"/>
      <c r="M232" s="313"/>
      <c r="N232" s="313"/>
      <c r="O232" s="313"/>
      <c r="P232" s="313"/>
      <c r="Q232" s="313"/>
    </row>
    <row r="233" spans="1:17" ht="12.75">
      <c r="A233" s="313"/>
      <c r="B233" s="313"/>
      <c r="C233" s="333"/>
      <c r="D233" s="313"/>
      <c r="E233" s="313"/>
      <c r="F233" s="313"/>
      <c r="G233" s="313"/>
      <c r="H233" s="313"/>
      <c r="I233" s="313"/>
      <c r="J233" s="313"/>
      <c r="K233" s="313"/>
      <c r="L233" s="313"/>
      <c r="M233" s="313"/>
      <c r="N233" s="313"/>
      <c r="O233" s="313"/>
      <c r="P233" s="313"/>
      <c r="Q233" s="313"/>
    </row>
    <row r="234" spans="1:17" ht="12.75">
      <c r="A234" s="313"/>
      <c r="B234" s="313"/>
      <c r="C234" s="333"/>
      <c r="D234" s="313"/>
      <c r="E234" s="313"/>
      <c r="F234" s="313"/>
      <c r="G234" s="313"/>
      <c r="H234" s="313"/>
      <c r="I234" s="313"/>
      <c r="J234" s="313"/>
      <c r="K234" s="313"/>
      <c r="L234" s="313"/>
      <c r="M234" s="313"/>
      <c r="N234" s="313"/>
      <c r="O234" s="313"/>
      <c r="P234" s="313"/>
      <c r="Q234" s="313"/>
    </row>
    <row r="235" spans="1:17" ht="12.75">
      <c r="A235" s="313"/>
      <c r="B235" s="313"/>
      <c r="C235" s="333"/>
      <c r="D235" s="313"/>
      <c r="E235" s="313"/>
      <c r="F235" s="313"/>
      <c r="G235" s="313"/>
      <c r="H235" s="313"/>
      <c r="I235" s="313"/>
      <c r="J235" s="313"/>
      <c r="K235" s="313"/>
      <c r="L235" s="313"/>
      <c r="M235" s="313"/>
      <c r="N235" s="313"/>
      <c r="O235" s="313"/>
      <c r="P235" s="313"/>
      <c r="Q235" s="313"/>
    </row>
    <row r="236" spans="1:17" ht="12.75">
      <c r="A236" s="313"/>
      <c r="B236" s="313"/>
      <c r="C236" s="333"/>
      <c r="D236" s="313"/>
      <c r="E236" s="313"/>
      <c r="F236" s="313"/>
      <c r="G236" s="313"/>
      <c r="H236" s="313"/>
      <c r="I236" s="313"/>
      <c r="J236" s="313"/>
      <c r="K236" s="313"/>
      <c r="L236" s="313"/>
      <c r="M236" s="313"/>
      <c r="N236" s="313"/>
      <c r="O236" s="313"/>
      <c r="P236" s="313"/>
      <c r="Q236" s="313"/>
    </row>
    <row r="237" spans="1:17" ht="12.75">
      <c r="A237" s="313"/>
      <c r="B237" s="313"/>
      <c r="C237" s="333"/>
      <c r="D237" s="313"/>
      <c r="E237" s="313"/>
      <c r="F237" s="313"/>
      <c r="G237" s="313"/>
      <c r="H237" s="313"/>
      <c r="I237" s="313"/>
      <c r="J237" s="313"/>
      <c r="K237" s="313"/>
      <c r="L237" s="313"/>
      <c r="M237" s="313"/>
      <c r="N237" s="313"/>
      <c r="O237" s="313"/>
      <c r="P237" s="313"/>
      <c r="Q237" s="313"/>
    </row>
    <row r="238" spans="1:17" ht="12.75">
      <c r="A238" s="313"/>
      <c r="B238" s="313"/>
      <c r="C238" s="333"/>
      <c r="D238" s="313"/>
      <c r="E238" s="313"/>
      <c r="F238" s="313"/>
      <c r="G238" s="313"/>
      <c r="H238" s="313"/>
      <c r="I238" s="313"/>
      <c r="J238" s="313"/>
      <c r="K238" s="313"/>
      <c r="L238" s="313"/>
      <c r="M238" s="313"/>
      <c r="N238" s="313"/>
      <c r="O238" s="313"/>
      <c r="P238" s="313"/>
      <c r="Q238" s="313"/>
    </row>
    <row r="239" spans="1:17" ht="12.75">
      <c r="A239" s="313"/>
      <c r="B239" s="313"/>
      <c r="C239" s="333"/>
      <c r="D239" s="313"/>
      <c r="E239" s="313"/>
      <c r="F239" s="313"/>
      <c r="G239" s="313"/>
      <c r="H239" s="313"/>
      <c r="I239" s="313"/>
      <c r="J239" s="313"/>
      <c r="K239" s="313"/>
      <c r="L239" s="313"/>
      <c r="M239" s="313"/>
      <c r="N239" s="313"/>
      <c r="O239" s="313"/>
      <c r="P239" s="313"/>
      <c r="Q239" s="313"/>
    </row>
    <row r="240" spans="1:17" ht="12.75">
      <c r="A240" s="313"/>
      <c r="B240" s="313"/>
      <c r="C240" s="333"/>
      <c r="D240" s="313"/>
      <c r="E240" s="313"/>
      <c r="F240" s="313"/>
      <c r="G240" s="313"/>
      <c r="H240" s="313"/>
      <c r="I240" s="313"/>
      <c r="J240" s="313"/>
      <c r="K240" s="313"/>
      <c r="L240" s="313"/>
      <c r="M240" s="313"/>
      <c r="N240" s="313"/>
      <c r="O240" s="313"/>
      <c r="P240" s="313"/>
      <c r="Q240" s="313"/>
    </row>
    <row r="241" spans="1:17" ht="12.75">
      <c r="A241" s="313"/>
      <c r="B241" s="313"/>
      <c r="C241" s="333"/>
      <c r="D241" s="313"/>
      <c r="E241" s="313"/>
      <c r="F241" s="313"/>
      <c r="G241" s="313"/>
      <c r="H241" s="313"/>
      <c r="I241" s="313"/>
      <c r="J241" s="313"/>
      <c r="K241" s="313"/>
      <c r="L241" s="313"/>
      <c r="M241" s="313"/>
      <c r="N241" s="313"/>
      <c r="O241" s="313"/>
      <c r="P241" s="313"/>
      <c r="Q241" s="313"/>
    </row>
    <row r="242" spans="1:17" ht="12.75">
      <c r="A242" s="313"/>
      <c r="B242" s="313"/>
      <c r="C242" s="333"/>
      <c r="D242" s="313"/>
      <c r="E242" s="313"/>
      <c r="F242" s="313"/>
      <c r="G242" s="313"/>
      <c r="H242" s="313"/>
      <c r="I242" s="313"/>
      <c r="J242" s="313"/>
      <c r="K242" s="313"/>
      <c r="L242" s="313"/>
      <c r="M242" s="313"/>
      <c r="N242" s="313"/>
      <c r="O242" s="313"/>
      <c r="P242" s="313"/>
      <c r="Q242" s="313"/>
    </row>
    <row r="243" spans="1:17" ht="12.75">
      <c r="A243" s="313"/>
      <c r="B243" s="313"/>
      <c r="C243" s="333"/>
      <c r="D243" s="313"/>
      <c r="E243" s="313"/>
      <c r="F243" s="313"/>
      <c r="G243" s="313"/>
      <c r="H243" s="313"/>
      <c r="I243" s="313"/>
      <c r="J243" s="313"/>
      <c r="K243" s="313"/>
      <c r="L243" s="313"/>
      <c r="M243" s="313"/>
      <c r="N243" s="313"/>
      <c r="O243" s="313"/>
      <c r="P243" s="313"/>
      <c r="Q243" s="313"/>
    </row>
    <row r="244" spans="1:17" ht="12.75">
      <c r="A244" s="313"/>
      <c r="B244" s="313"/>
      <c r="C244" s="333"/>
      <c r="D244" s="313"/>
      <c r="E244" s="313"/>
      <c r="F244" s="313"/>
      <c r="G244" s="313"/>
      <c r="H244" s="313"/>
      <c r="I244" s="313"/>
      <c r="J244" s="313"/>
      <c r="K244" s="313"/>
      <c r="L244" s="313"/>
      <c r="M244" s="313"/>
      <c r="N244" s="313"/>
      <c r="O244" s="313"/>
      <c r="P244" s="313"/>
      <c r="Q244" s="313"/>
    </row>
    <row r="245" spans="1:17" ht="12.75">
      <c r="A245" s="313"/>
      <c r="B245" s="313"/>
      <c r="C245" s="333"/>
      <c r="D245" s="313"/>
      <c r="E245" s="313"/>
      <c r="F245" s="313"/>
      <c r="G245" s="313"/>
      <c r="H245" s="313"/>
      <c r="I245" s="313"/>
      <c r="J245" s="313"/>
      <c r="K245" s="313"/>
      <c r="L245" s="313"/>
      <c r="M245" s="313"/>
      <c r="N245" s="313"/>
      <c r="O245" s="313"/>
      <c r="P245" s="313"/>
      <c r="Q245" s="313"/>
    </row>
    <row r="246" spans="1:17" ht="12.75">
      <c r="A246" s="313"/>
      <c r="B246" s="313"/>
      <c r="C246" s="333"/>
      <c r="D246" s="313"/>
      <c r="E246" s="313"/>
      <c r="F246" s="313"/>
      <c r="G246" s="313"/>
      <c r="H246" s="313"/>
      <c r="I246" s="313"/>
      <c r="J246" s="313"/>
      <c r="K246" s="313"/>
      <c r="L246" s="313"/>
      <c r="M246" s="313"/>
      <c r="N246" s="313"/>
      <c r="O246" s="313"/>
      <c r="P246" s="313"/>
      <c r="Q246" s="313"/>
    </row>
    <row r="247" spans="1:17" ht="12.75">
      <c r="A247" s="313"/>
      <c r="B247" s="313"/>
      <c r="C247" s="333"/>
      <c r="D247" s="313"/>
      <c r="E247" s="313"/>
      <c r="F247" s="313"/>
      <c r="G247" s="313"/>
      <c r="H247" s="313"/>
      <c r="I247" s="313"/>
      <c r="J247" s="313"/>
      <c r="K247" s="313"/>
      <c r="L247" s="313"/>
      <c r="M247" s="313"/>
      <c r="N247" s="313"/>
      <c r="O247" s="313"/>
      <c r="P247" s="313"/>
      <c r="Q247" s="313"/>
    </row>
    <row r="248" spans="1:17" ht="12.75">
      <c r="A248" s="313"/>
      <c r="B248" s="313"/>
      <c r="C248" s="333"/>
      <c r="D248" s="313"/>
      <c r="E248" s="313"/>
      <c r="F248" s="313"/>
      <c r="G248" s="313"/>
      <c r="H248" s="313"/>
      <c r="I248" s="313"/>
      <c r="J248" s="313"/>
      <c r="K248" s="313"/>
      <c r="L248" s="313"/>
      <c r="M248" s="313"/>
      <c r="N248" s="313"/>
      <c r="O248" s="313"/>
      <c r="P248" s="313"/>
      <c r="Q248" s="313"/>
    </row>
    <row r="249" spans="1:17" ht="12.75">
      <c r="A249" s="313"/>
      <c r="B249" s="313"/>
      <c r="C249" s="333"/>
      <c r="D249" s="313"/>
      <c r="E249" s="313"/>
      <c r="F249" s="313"/>
      <c r="G249" s="313"/>
      <c r="H249" s="313"/>
      <c r="I249" s="313"/>
      <c r="J249" s="313"/>
      <c r="K249" s="313"/>
      <c r="L249" s="313"/>
      <c r="M249" s="313"/>
      <c r="N249" s="313"/>
      <c r="O249" s="313"/>
      <c r="P249" s="313"/>
      <c r="Q249" s="313"/>
    </row>
    <row r="250" spans="1:17" ht="12.75">
      <c r="A250" s="313"/>
      <c r="B250" s="313"/>
      <c r="C250" s="333"/>
      <c r="D250" s="313"/>
      <c r="E250" s="313"/>
      <c r="F250" s="313"/>
      <c r="G250" s="313"/>
      <c r="H250" s="313"/>
      <c r="I250" s="313"/>
      <c r="J250" s="313"/>
      <c r="K250" s="313"/>
      <c r="L250" s="313"/>
      <c r="M250" s="313"/>
      <c r="N250" s="313"/>
      <c r="O250" s="313"/>
      <c r="P250" s="313"/>
      <c r="Q250" s="313"/>
    </row>
    <row r="251" spans="1:17" ht="12.75">
      <c r="A251" s="313"/>
      <c r="B251" s="313"/>
      <c r="C251" s="333"/>
      <c r="D251" s="313"/>
      <c r="E251" s="313"/>
      <c r="F251" s="313"/>
      <c r="G251" s="313"/>
      <c r="H251" s="313"/>
      <c r="I251" s="313"/>
      <c r="J251" s="313"/>
      <c r="K251" s="313"/>
      <c r="L251" s="313"/>
      <c r="M251" s="313"/>
      <c r="N251" s="313"/>
      <c r="O251" s="313"/>
      <c r="P251" s="313"/>
      <c r="Q251" s="313"/>
    </row>
    <row r="252" spans="1:17" ht="12.75">
      <c r="A252" s="313"/>
      <c r="B252" s="313"/>
      <c r="C252" s="333"/>
      <c r="D252" s="313"/>
      <c r="E252" s="313"/>
      <c r="F252" s="313"/>
      <c r="G252" s="313"/>
      <c r="H252" s="313"/>
      <c r="I252" s="313"/>
      <c r="J252" s="313"/>
      <c r="K252" s="313"/>
      <c r="L252" s="313"/>
      <c r="M252" s="313"/>
      <c r="N252" s="313"/>
      <c r="O252" s="313"/>
      <c r="P252" s="313"/>
      <c r="Q252" s="313"/>
    </row>
    <row r="253" spans="1:17" ht="12.75">
      <c r="A253" s="313"/>
      <c r="B253" s="313"/>
      <c r="C253" s="333"/>
      <c r="D253" s="313"/>
      <c r="E253" s="313"/>
      <c r="F253" s="313"/>
      <c r="G253" s="313"/>
      <c r="H253" s="313"/>
      <c r="I253" s="313"/>
      <c r="J253" s="313"/>
      <c r="K253" s="313"/>
      <c r="L253" s="313"/>
      <c r="M253" s="313"/>
      <c r="N253" s="313"/>
      <c r="O253" s="313"/>
      <c r="P253" s="313"/>
      <c r="Q253" s="313"/>
    </row>
    <row r="254" spans="1:17" ht="12.75">
      <c r="A254" s="313"/>
      <c r="B254" s="313"/>
      <c r="C254" s="333"/>
      <c r="D254" s="313"/>
      <c r="E254" s="313"/>
      <c r="F254" s="313"/>
      <c r="G254" s="313"/>
      <c r="H254" s="313"/>
      <c r="I254" s="313"/>
      <c r="J254" s="313"/>
      <c r="K254" s="313"/>
      <c r="L254" s="313"/>
      <c r="M254" s="313"/>
      <c r="N254" s="313"/>
      <c r="O254" s="313"/>
      <c r="P254" s="313"/>
      <c r="Q254" s="313"/>
    </row>
    <row r="255" spans="1:17" ht="12.75">
      <c r="A255" s="313"/>
      <c r="B255" s="313"/>
      <c r="C255" s="333"/>
      <c r="D255" s="313"/>
      <c r="E255" s="313"/>
      <c r="F255" s="313"/>
      <c r="G255" s="313"/>
      <c r="H255" s="313"/>
      <c r="I255" s="313"/>
      <c r="J255" s="313"/>
      <c r="K255" s="313"/>
      <c r="L255" s="313"/>
      <c r="M255" s="313"/>
      <c r="N255" s="313"/>
      <c r="O255" s="313"/>
      <c r="P255" s="313"/>
      <c r="Q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30"/>
  <sheetViews>
    <sheetView zoomScale="75" zoomScaleNormal="75" zoomScalePageLayoutView="0" workbookViewId="0" topLeftCell="A1">
      <selection activeCell="C139" sqref="C139"/>
    </sheetView>
  </sheetViews>
  <sheetFormatPr defaultColWidth="11.421875" defaultRowHeight="12.75"/>
  <cols>
    <col min="1" max="1" width="9.140625" style="176" customWidth="1"/>
    <col min="2" max="2" width="63.28125" style="176" customWidth="1"/>
    <col min="3" max="3" width="64.00390625" style="178" customWidth="1"/>
    <col min="4" max="5" width="64.00390625" style="176" customWidth="1"/>
    <col min="6" max="8" width="25.7109375" style="176" customWidth="1"/>
    <col min="9" max="16384" width="11.421875" style="176" customWidth="1"/>
  </cols>
  <sheetData>
    <row r="1" spans="1:8" ht="12.75">
      <c r="A1" s="180" t="s">
        <v>402</v>
      </c>
      <c r="B1" s="181" t="s">
        <v>399</v>
      </c>
      <c r="C1" s="181" t="s">
        <v>395</v>
      </c>
      <c r="D1" s="181" t="s">
        <v>396</v>
      </c>
      <c r="E1" s="182" t="s">
        <v>397</v>
      </c>
      <c r="F1" s="182"/>
      <c r="G1" s="182"/>
      <c r="H1" s="182"/>
    </row>
    <row r="2" spans="1:8" s="179" customFormat="1" ht="12.75">
      <c r="A2" s="183"/>
      <c r="B2" s="184">
        <f>'Sommerlicher Wärmeschutz'!P2</f>
        <v>1</v>
      </c>
      <c r="C2" s="184">
        <v>1</v>
      </c>
      <c r="D2" s="184">
        <v>2</v>
      </c>
      <c r="E2" s="184">
        <v>3</v>
      </c>
      <c r="F2" s="184">
        <v>4</v>
      </c>
      <c r="G2" s="184">
        <v>5</v>
      </c>
      <c r="H2" s="184">
        <v>6</v>
      </c>
    </row>
    <row r="3" spans="1:14" ht="15">
      <c r="A3" s="180" t="s">
        <v>403</v>
      </c>
      <c r="B3" s="180" t="str">
        <f>TEXT(INDEX(C3:H3,1,B$2),"")</f>
        <v>Sommerlicher Wärmeschutz im MINERGIE®-Standard</v>
      </c>
      <c r="C3" s="185" t="s">
        <v>405</v>
      </c>
      <c r="D3" s="186" t="s">
        <v>491</v>
      </c>
      <c r="E3" s="186" t="s">
        <v>397</v>
      </c>
      <c r="F3" s="186"/>
      <c r="G3" s="186"/>
      <c r="H3" s="186"/>
      <c r="I3" s="174"/>
      <c r="J3" s="174"/>
      <c r="K3" s="174"/>
      <c r="L3" s="174"/>
      <c r="M3" s="174"/>
      <c r="N3" s="174"/>
    </row>
    <row r="4" spans="1:14" ht="12.75">
      <c r="A4" s="180"/>
      <c r="B4" s="180" t="str">
        <f>TEXT(INDEX(C4:H4,1,B$2),"")</f>
        <v>für MINERGIE®-/-P®-Nachweis Version 9</v>
      </c>
      <c r="C4" s="185" t="s">
        <v>192</v>
      </c>
      <c r="D4" s="186" t="s">
        <v>11</v>
      </c>
      <c r="E4" s="186"/>
      <c r="F4" s="186"/>
      <c r="G4" s="186"/>
      <c r="H4" s="186"/>
      <c r="I4" s="174"/>
      <c r="J4" s="174"/>
      <c r="K4" s="174"/>
      <c r="L4" s="174"/>
      <c r="M4" s="174"/>
      <c r="N4" s="174"/>
    </row>
    <row r="5" spans="1:14" ht="12.75">
      <c r="A5" s="180"/>
      <c r="B5" s="180" t="str">
        <f aca="true" t="shared" si="0" ref="B5:B69">TEXT(INDEX(C5:H5,1,B$2),"")</f>
        <v>Objekt: </v>
      </c>
      <c r="C5" s="187" t="s">
        <v>237</v>
      </c>
      <c r="D5" s="186" t="s">
        <v>490</v>
      </c>
      <c r="E5" s="336" t="s">
        <v>129</v>
      </c>
      <c r="F5" s="186"/>
      <c r="G5" s="186"/>
      <c r="H5" s="186"/>
      <c r="I5" s="174"/>
      <c r="J5" s="174"/>
      <c r="K5" s="174"/>
      <c r="L5" s="174"/>
      <c r="M5" s="174"/>
      <c r="N5" s="174"/>
    </row>
    <row r="6" spans="1:14" ht="12.75">
      <c r="A6" s="180"/>
      <c r="B6" s="180" t="str">
        <f t="shared" si="0"/>
        <v>Strasse / Nr: </v>
      </c>
      <c r="C6" s="187" t="s">
        <v>238</v>
      </c>
      <c r="D6" s="186" t="s">
        <v>459</v>
      </c>
      <c r="E6" s="336" t="s">
        <v>130</v>
      </c>
      <c r="F6" s="186"/>
      <c r="G6" s="186"/>
      <c r="H6" s="186"/>
      <c r="I6" s="174"/>
      <c r="J6" s="174"/>
      <c r="K6" s="174"/>
      <c r="L6" s="174"/>
      <c r="M6" s="174"/>
      <c r="N6" s="174"/>
    </row>
    <row r="7" spans="1:14" ht="12.75">
      <c r="A7" s="180"/>
      <c r="B7" s="180" t="str">
        <f t="shared" si="0"/>
        <v>Postleitzahl: </v>
      </c>
      <c r="C7" s="187" t="s">
        <v>239</v>
      </c>
      <c r="D7" s="186" t="s">
        <v>460</v>
      </c>
      <c r="E7" s="336" t="s">
        <v>131</v>
      </c>
      <c r="F7" s="186"/>
      <c r="G7" s="186"/>
      <c r="H7" s="186"/>
      <c r="I7" s="174"/>
      <c r="J7" s="174"/>
      <c r="K7" s="174"/>
      <c r="L7" s="174"/>
      <c r="M7" s="174"/>
      <c r="N7" s="174"/>
    </row>
    <row r="8" spans="1:14" ht="12.75">
      <c r="A8" s="180"/>
      <c r="B8" s="180" t="str">
        <f t="shared" si="0"/>
        <v>Ort: </v>
      </c>
      <c r="C8" s="187" t="s">
        <v>240</v>
      </c>
      <c r="D8" s="186" t="s">
        <v>7</v>
      </c>
      <c r="E8" s="336" t="s">
        <v>132</v>
      </c>
      <c r="F8" s="186"/>
      <c r="G8" s="186"/>
      <c r="H8" s="186"/>
      <c r="I8" s="174"/>
      <c r="J8" s="174"/>
      <c r="K8" s="174"/>
      <c r="L8" s="174"/>
      <c r="M8" s="174"/>
      <c r="N8" s="174"/>
    </row>
    <row r="9" spans="1:14" ht="25.5" customHeight="1">
      <c r="A9" s="180"/>
      <c r="B9" s="180" t="str">
        <f t="shared" si="0"/>
        <v>Der Nachweis des sommerlichen Wärmeschutzes ist eine Selbstdeklaration des Antragstellers. </v>
      </c>
      <c r="C9" s="185" t="s">
        <v>393</v>
      </c>
      <c r="D9" s="186" t="s">
        <v>493</v>
      </c>
      <c r="E9" s="336"/>
      <c r="F9" s="186"/>
      <c r="G9" s="186"/>
      <c r="H9" s="186"/>
      <c r="I9" s="174"/>
      <c r="J9" s="174"/>
      <c r="K9" s="174"/>
      <c r="L9" s="174"/>
      <c r="M9" s="174"/>
      <c r="N9" s="174"/>
    </row>
    <row r="10" spans="1:14" ht="26.25">
      <c r="A10" s="180"/>
      <c r="B10" s="180" t="str">
        <f t="shared" si="0"/>
        <v>Die Zertifizierungsstelle kann im Rahmen der Zertifizierung oder bei Stichproben detaillierte Unterlagen verlangen.</v>
      </c>
      <c r="C10" s="185" t="s">
        <v>394</v>
      </c>
      <c r="D10" s="186" t="s">
        <v>494</v>
      </c>
      <c r="E10" s="186" t="s">
        <v>397</v>
      </c>
      <c r="F10" s="186"/>
      <c r="G10" s="186"/>
      <c r="H10" s="186"/>
      <c r="I10" s="174"/>
      <c r="J10" s="174"/>
      <c r="K10" s="174"/>
      <c r="L10" s="174"/>
      <c r="M10" s="174"/>
      <c r="N10" s="174"/>
    </row>
    <row r="11" spans="1:14" ht="26.25">
      <c r="A11" s="180"/>
      <c r="B11" s="180" t="str">
        <f t="shared" si="0"/>
        <v>Der Glasanteil bezieht sich immer auf die Fassadenfläche (NICHT Energiebezugsfläche).</v>
      </c>
      <c r="C11" s="185" t="s">
        <v>378</v>
      </c>
      <c r="D11" s="186" t="s">
        <v>492</v>
      </c>
      <c r="E11" s="186" t="s">
        <v>397</v>
      </c>
      <c r="F11" s="186"/>
      <c r="G11" s="186"/>
      <c r="H11" s="186"/>
      <c r="I11" s="174"/>
      <c r="J11" s="174"/>
      <c r="K11" s="174"/>
      <c r="L11" s="174"/>
      <c r="M11" s="174"/>
      <c r="N11" s="174"/>
    </row>
    <row r="12" spans="1:14" ht="26.25">
      <c r="A12" s="180"/>
      <c r="B12" s="180" t="str">
        <f t="shared" si="0"/>
        <v>Die Glasflächen sind kleiner als die Fensterflächen (um den Betrag des Rahmenanteils)</v>
      </c>
      <c r="C12" s="185" t="s">
        <v>209</v>
      </c>
      <c r="D12" s="186" t="s">
        <v>495</v>
      </c>
      <c r="E12" s="186" t="s">
        <v>397</v>
      </c>
      <c r="F12" s="186"/>
      <c r="G12" s="186"/>
      <c r="H12" s="186"/>
      <c r="I12" s="174"/>
      <c r="J12" s="174"/>
      <c r="K12" s="174"/>
      <c r="L12" s="174"/>
      <c r="M12" s="174"/>
      <c r="N12" s="174"/>
    </row>
    <row r="13" spans="1:8" ht="39">
      <c r="A13" s="180"/>
      <c r="B13" s="180" t="str">
        <f t="shared" si="0"/>
        <v>Variante 1: Globalbeurteilung von Standardfällen für die Nutzungen Wohnen, Einzelbüro, Gruppenbüro, Sitzungszimmer und Lager (ohne Kühlung)</v>
      </c>
      <c r="C13" s="188" t="s">
        <v>379</v>
      </c>
      <c r="D13" s="180" t="s">
        <v>496</v>
      </c>
      <c r="E13" s="186"/>
      <c r="F13" s="180"/>
      <c r="G13" s="180"/>
      <c r="H13" s="180"/>
    </row>
    <row r="14" spans="1:8" ht="25.5" customHeight="1">
      <c r="A14" s="180"/>
      <c r="B14" s="180" t="str">
        <f t="shared" si="0"/>
        <v>Die Globalbeurteilung gilt für Zonen in denen in allen Räumen folgende Bedingungen eingehalten sind:</v>
      </c>
      <c r="C14" s="188" t="s">
        <v>404</v>
      </c>
      <c r="D14" s="180" t="s">
        <v>497</v>
      </c>
      <c r="E14" s="186"/>
      <c r="F14" s="180"/>
      <c r="G14" s="180"/>
      <c r="H14" s="180"/>
    </row>
    <row r="15" spans="1:8" ht="12.75">
      <c r="A15" s="180"/>
      <c r="B15" s="180" t="str">
        <f t="shared" si="0"/>
        <v>- keine Oblichter;</v>
      </c>
      <c r="C15" s="188" t="s">
        <v>211</v>
      </c>
      <c r="D15" s="180" t="s">
        <v>498</v>
      </c>
      <c r="E15" s="186"/>
      <c r="F15" s="180"/>
      <c r="G15" s="180"/>
      <c r="H15" s="180"/>
    </row>
    <row r="16" spans="1:8" ht="26.25">
      <c r="A16" s="180"/>
      <c r="B16" s="180" t="str">
        <f t="shared" si="0"/>
        <v>- aussenliegender beweglicher Sonnenschutz mit Rollläden oder Rafflamellenstoren;</v>
      </c>
      <c r="C16" s="188" t="s">
        <v>218</v>
      </c>
      <c r="D16" s="180" t="s">
        <v>499</v>
      </c>
      <c r="E16" s="186"/>
      <c r="F16" s="180"/>
      <c r="G16" s="180"/>
      <c r="H16" s="180"/>
    </row>
    <row r="17" spans="1:8" ht="12.75">
      <c r="A17" s="180"/>
      <c r="B17" s="180" t="str">
        <f t="shared" si="0"/>
        <v>- Nachtauskühlung mit Fensterlüftung ist möglich;</v>
      </c>
      <c r="C17" s="188" t="s">
        <v>384</v>
      </c>
      <c r="D17" s="180" t="s">
        <v>500</v>
      </c>
      <c r="E17" s="186"/>
      <c r="F17" s="180"/>
      <c r="G17" s="180"/>
      <c r="H17" s="180"/>
    </row>
    <row r="18" spans="1:8" ht="26.25">
      <c r="A18" s="180"/>
      <c r="B18" s="180" t="str">
        <f t="shared" si="0"/>
        <v>- interne Wärmelasten nicht höher als die Standardwerte im Merkblatt SIA 2024.</v>
      </c>
      <c r="C18" s="188" t="s">
        <v>236</v>
      </c>
      <c r="D18" s="186" t="s">
        <v>501</v>
      </c>
      <c r="E18" s="186"/>
      <c r="F18" s="180"/>
      <c r="G18" s="180"/>
      <c r="H18" s="180"/>
    </row>
    <row r="19" spans="1:9" ht="12.75">
      <c r="A19" s="180"/>
      <c r="B19" s="180" t="str">
        <f t="shared" si="0"/>
        <v>Zone</v>
      </c>
      <c r="C19" s="189" t="s">
        <v>205</v>
      </c>
      <c r="D19" s="186" t="s">
        <v>502</v>
      </c>
      <c r="E19" s="186" t="s">
        <v>397</v>
      </c>
      <c r="F19" s="190"/>
      <c r="G19" s="190"/>
      <c r="H19" s="190"/>
      <c r="I19" s="177"/>
    </row>
    <row r="20" spans="1:9" ht="12.75">
      <c r="A20" s="180"/>
      <c r="B20" s="180" t="str">
        <f t="shared" si="0"/>
        <v>Erfüllen die Räume in den Zone die Kriterien?</v>
      </c>
      <c r="C20" s="189" t="s">
        <v>391</v>
      </c>
      <c r="D20" s="186" t="s">
        <v>503</v>
      </c>
      <c r="E20" s="186" t="s">
        <v>397</v>
      </c>
      <c r="F20" s="190"/>
      <c r="G20" s="190"/>
      <c r="H20" s="190"/>
      <c r="I20" s="177"/>
    </row>
    <row r="21" spans="1:9" ht="24" customHeight="1">
      <c r="A21" s="180"/>
      <c r="B21" s="180" t="str">
        <f t="shared" si="0"/>
        <v>Wohnen (EFH, MFH), Räume mit 1 Fassade, Betondecke (&gt;80% frei):
- Glasanteil &lt;70%</v>
      </c>
      <c r="C21" s="189" t="s">
        <v>387</v>
      </c>
      <c r="D21" s="186" t="s">
        <v>504</v>
      </c>
      <c r="E21" s="186"/>
      <c r="F21" s="190"/>
      <c r="G21" s="190"/>
      <c r="H21" s="190"/>
      <c r="I21" s="177"/>
    </row>
    <row r="22" spans="1:9" ht="24" customHeight="1">
      <c r="A22" s="180"/>
      <c r="B22" s="180" t="str">
        <f t="shared" si="0"/>
        <v>Wohnen (EFH,MFH), Eckzimmer; Betondecke (&gt;80% frei):
- Glasanteil pro Fassade &lt;50%</v>
      </c>
      <c r="C22" s="189" t="s">
        <v>388</v>
      </c>
      <c r="D22" s="186" t="s">
        <v>505</v>
      </c>
      <c r="E22" s="186"/>
      <c r="F22" s="190"/>
      <c r="G22" s="190"/>
      <c r="H22" s="190"/>
      <c r="I22" s="177"/>
    </row>
    <row r="23" spans="1:9" ht="36" customHeight="1">
      <c r="A23" s="180"/>
      <c r="B23" s="180" t="str">
        <f t="shared" si="0"/>
        <v>Wohnen (EFH und MFH), 1 Fassade oder Eckzimmer;
Holzdecke mit Zementunterlagsboden mit min. 6 cm Stärke:
- Glasanteil &lt;40%</v>
      </c>
      <c r="C23" s="189" t="s">
        <v>385</v>
      </c>
      <c r="D23" s="186" t="s">
        <v>506</v>
      </c>
      <c r="E23" s="186"/>
      <c r="F23" s="190"/>
      <c r="G23" s="190"/>
      <c r="H23" s="190"/>
      <c r="I23" s="177"/>
    </row>
    <row r="24" spans="1:9" ht="36" customHeight="1">
      <c r="A24" s="180"/>
      <c r="B24" s="180" t="str">
        <f t="shared" si="0"/>
        <v>Wohnen (EFH, MFH), Räume mit 1 Fassade, Betondecke (&gt;80% frei) 
oder Zementunterlagsboden mit min. 6 cm Stärke:
- Süd-Orientierung und Verschattung durch Balkon von min. 1 m Tiefe.</v>
      </c>
      <c r="C24" s="189" t="s">
        <v>389</v>
      </c>
      <c r="D24" s="186" t="s">
        <v>507</v>
      </c>
      <c r="E24" s="186"/>
      <c r="F24" s="190"/>
      <c r="G24" s="190"/>
      <c r="H24" s="190"/>
      <c r="I24" s="177"/>
    </row>
    <row r="25" spans="1:9" ht="36" customHeight="1">
      <c r="A25" s="180"/>
      <c r="B25" s="180" t="str">
        <f t="shared" si="0"/>
        <v>Einzelbüro, Gruppenbüro, Sitzungszimmer mit 1 Fassade, 
Betondecke (&lt;80% frei):
- Glasanteil &lt;50% und automat. Steuerung des Sonnenschutzes</v>
      </c>
      <c r="C25" s="189" t="s">
        <v>386</v>
      </c>
      <c r="D25" s="186" t="s">
        <v>508</v>
      </c>
      <c r="E25" s="186"/>
      <c r="F25" s="190"/>
      <c r="G25" s="190"/>
      <c r="H25" s="190"/>
      <c r="I25" s="177"/>
    </row>
    <row r="26" spans="1:9" ht="12.75">
      <c r="A26" s="180"/>
      <c r="B26" s="180" t="str">
        <f t="shared" si="0"/>
        <v>Lager mit geringen internen Wärmelasten</v>
      </c>
      <c r="C26" s="189" t="s">
        <v>210</v>
      </c>
      <c r="D26" s="186" t="s">
        <v>509</v>
      </c>
      <c r="E26" s="186"/>
      <c r="F26" s="190"/>
      <c r="G26" s="190"/>
      <c r="H26" s="190"/>
      <c r="I26" s="177"/>
    </row>
    <row r="27" spans="1:8" ht="51" customHeight="1">
      <c r="A27" s="180"/>
      <c r="B27" s="180" t="str">
        <f t="shared" si="0"/>
        <v>"n.a.":    Nicht vorhanden. Ein solcher Raumtyp existiert nicht.
"ja":       Ein solcher Raumtyp ist vorhanden und alle Kriterien sind erfüllt.
"nein":   Ein solcher Raumtyp ist vorhanden, aber die Kriterien sind nicht erfüllt (z.B. zu hoher Glasanteil)</v>
      </c>
      <c r="C27" s="188" t="s">
        <v>390</v>
      </c>
      <c r="D27" s="180" t="s">
        <v>510</v>
      </c>
      <c r="E27" s="186"/>
      <c r="F27" s="180"/>
      <c r="G27" s="180"/>
      <c r="H27" s="180"/>
    </row>
    <row r="28" spans="1:8" ht="26.25">
      <c r="A28" s="180"/>
      <c r="B28" s="180" t="str">
        <f t="shared" si="0"/>
        <v>Variante 2: Externer Nachweis der Kriterien gemäss SIA382/1 (ohne Kühlung)</v>
      </c>
      <c r="C28" s="188" t="s">
        <v>235</v>
      </c>
      <c r="D28" s="180" t="s">
        <v>511</v>
      </c>
      <c r="E28" s="186" t="s">
        <v>397</v>
      </c>
      <c r="F28" s="180"/>
      <c r="G28" s="180"/>
      <c r="H28" s="180"/>
    </row>
    <row r="29" spans="1:8" ht="26.25">
      <c r="A29" s="180"/>
      <c r="B29" s="180" t="str">
        <f t="shared" si="0"/>
        <v>Die Erfüllung dieser Kriterien wird in Beilagen beschrieben und dokumentiert.</v>
      </c>
      <c r="C29" s="188" t="s">
        <v>214</v>
      </c>
      <c r="D29" s="180" t="s">
        <v>512</v>
      </c>
      <c r="E29" s="186" t="s">
        <v>397</v>
      </c>
      <c r="F29" s="180"/>
      <c r="G29" s="180"/>
      <c r="H29" s="180"/>
    </row>
    <row r="30" spans="1:8" ht="12.75">
      <c r="A30" s="180"/>
      <c r="B30" s="180" t="str">
        <f t="shared" si="0"/>
        <v>SIA 382/1</v>
      </c>
      <c r="C30" s="188" t="s">
        <v>383</v>
      </c>
      <c r="D30" s="180" t="s">
        <v>513</v>
      </c>
      <c r="E30" s="186" t="s">
        <v>397</v>
      </c>
      <c r="F30" s="180"/>
      <c r="G30" s="180"/>
      <c r="H30" s="180"/>
    </row>
    <row r="31" spans="1:8" ht="12.75">
      <c r="A31" s="180"/>
      <c r="B31" s="180" t="str">
        <f t="shared" si="0"/>
        <v>Zone</v>
      </c>
      <c r="C31" s="188" t="s">
        <v>205</v>
      </c>
      <c r="D31" s="180" t="s">
        <v>514</v>
      </c>
      <c r="E31" s="186"/>
      <c r="F31" s="180"/>
      <c r="G31" s="180"/>
      <c r="H31" s="180"/>
    </row>
    <row r="32" spans="1:8" ht="12.75">
      <c r="A32" s="180"/>
      <c r="B32" s="180" t="str">
        <f t="shared" si="0"/>
        <v>Zif. 2.1.3</v>
      </c>
      <c r="C32" s="188" t="s">
        <v>380</v>
      </c>
      <c r="D32" s="331" t="s">
        <v>8</v>
      </c>
      <c r="E32" s="186" t="s">
        <v>397</v>
      </c>
      <c r="F32" s="180"/>
      <c r="G32" s="180"/>
      <c r="H32" s="180"/>
    </row>
    <row r="33" spans="1:8" ht="12.75">
      <c r="A33" s="180"/>
      <c r="B33" s="180" t="str">
        <f t="shared" si="0"/>
        <v>Die Anforderungen an den Sonnenschutz sind erfüllt.</v>
      </c>
      <c r="C33" s="188" t="s">
        <v>217</v>
      </c>
      <c r="D33" s="186" t="s">
        <v>515</v>
      </c>
      <c r="E33" s="186"/>
      <c r="F33" s="180"/>
      <c r="G33" s="180"/>
      <c r="H33" s="180"/>
    </row>
    <row r="34" spans="1:8" ht="12.75">
      <c r="A34" s="180"/>
      <c r="B34" s="180" t="str">
        <f t="shared" si="0"/>
        <v>Zif. 2.1.4</v>
      </c>
      <c r="C34" s="188" t="s">
        <v>381</v>
      </c>
      <c r="D34" s="331" t="s">
        <v>9</v>
      </c>
      <c r="E34" s="186" t="s">
        <v>397</v>
      </c>
      <c r="F34" s="180"/>
      <c r="G34" s="180"/>
      <c r="H34" s="180"/>
    </row>
    <row r="35" spans="1:8" ht="39">
      <c r="A35" s="180"/>
      <c r="B35" s="180" t="str">
        <f t="shared" si="0"/>
        <v>Der Anforderungen an die Wärmespeicherfähigkeit sind erfüllt. Berechnung mit Tool SIA 382/1 Wärmekapazität (www.energycodes.ch)
</v>
      </c>
      <c r="C35" s="188" t="s">
        <v>406</v>
      </c>
      <c r="D35" s="186" t="s">
        <v>0</v>
      </c>
      <c r="E35" s="186"/>
      <c r="F35" s="180"/>
      <c r="G35" s="180"/>
      <c r="H35" s="180"/>
    </row>
    <row r="36" spans="1:8" ht="12.75">
      <c r="A36" s="180"/>
      <c r="B36" s="180" t="str">
        <f t="shared" si="0"/>
        <v>Zif.4.4.3</v>
      </c>
      <c r="C36" s="188" t="s">
        <v>382</v>
      </c>
      <c r="D36" s="331" t="s">
        <v>10</v>
      </c>
      <c r="E36" s="186" t="s">
        <v>397</v>
      </c>
      <c r="F36" s="180"/>
      <c r="G36" s="180"/>
      <c r="H36" s="180"/>
    </row>
    <row r="37" spans="1:8" ht="26.25">
      <c r="A37" s="180"/>
      <c r="B37" s="180" t="str">
        <f>TEXT(INDEX(C37:H37,1,B$2),"")</f>
        <v>Die internen Wärmelasten sind so tief, dass sie mit Fensterlüftung abgeführt werden können. </v>
      </c>
      <c r="C37" s="188" t="s">
        <v>213</v>
      </c>
      <c r="D37" s="186" t="s">
        <v>1</v>
      </c>
      <c r="E37" s="186"/>
      <c r="F37" s="180"/>
      <c r="G37" s="180"/>
      <c r="H37" s="180"/>
    </row>
    <row r="38" spans="1:8" ht="26.25">
      <c r="A38" s="180"/>
      <c r="B38" s="180" t="str">
        <f t="shared" si="0"/>
        <v>Bemerkungen zum externen Nachweis (Art, Beilage, z.B. Hilfskriterien gemäss Anwendungshilfe):</v>
      </c>
      <c r="C38" s="188" t="s">
        <v>215</v>
      </c>
      <c r="D38" s="186" t="s">
        <v>2</v>
      </c>
      <c r="E38" s="186" t="s">
        <v>397</v>
      </c>
      <c r="F38" s="180"/>
      <c r="G38" s="180"/>
      <c r="H38" s="180"/>
    </row>
    <row r="39" spans="1:8" ht="12.75">
      <c r="A39" s="180"/>
      <c r="B39" s="180" t="str">
        <f t="shared" si="0"/>
        <v>Variante 3: Berechnung mit Tool SIA 380/4 Klimatisierung</v>
      </c>
      <c r="C39" s="188" t="s">
        <v>377</v>
      </c>
      <c r="D39" s="186" t="s">
        <v>3</v>
      </c>
      <c r="E39" s="186" t="s">
        <v>397</v>
      </c>
      <c r="F39" s="180"/>
      <c r="G39" s="180"/>
      <c r="H39" s="180"/>
    </row>
    <row r="40" spans="1:8" ht="12.75">
      <c r="A40" s="180"/>
      <c r="B40" s="180" t="str">
        <f t="shared" si="0"/>
        <v>Zone</v>
      </c>
      <c r="C40" s="188" t="s">
        <v>205</v>
      </c>
      <c r="D40" s="186" t="s">
        <v>502</v>
      </c>
      <c r="E40" s="186"/>
      <c r="F40" s="180"/>
      <c r="G40" s="180"/>
      <c r="H40" s="180"/>
    </row>
    <row r="41" spans="1:8" ht="38.25" customHeight="1">
      <c r="A41" s="180"/>
      <c r="B41" s="180" t="str">
        <f t="shared" si="0"/>
        <v>Die sommerlichen Raumlufttemperaturen wurden gemäss SIA 382/1, Zif. 4.4.4 berechnet. Die Grenzwertkurve wird ohne Kühlung an weniger als 100 h überschritten.</v>
      </c>
      <c r="C41" s="188" t="s">
        <v>216</v>
      </c>
      <c r="D41" s="180" t="s">
        <v>4</v>
      </c>
      <c r="E41" s="186"/>
      <c r="F41" s="180"/>
      <c r="G41" s="180"/>
      <c r="H41" s="180"/>
    </row>
    <row r="42" spans="1:8" ht="25.5" customHeight="1">
      <c r="A42" s="180"/>
      <c r="B42" s="180" t="str">
        <f t="shared" si="0"/>
        <v>Die Zone ist gekühlt und der Energiebedarf wurde berechnet. 
Es treten keinen hohen sommerlichen Raumlufttemperaturen auf.</v>
      </c>
      <c r="C42" s="188" t="s">
        <v>376</v>
      </c>
      <c r="D42" s="180" t="s">
        <v>5</v>
      </c>
      <c r="E42" s="186"/>
      <c r="F42" s="180"/>
      <c r="G42" s="180"/>
      <c r="H42" s="180"/>
    </row>
    <row r="43" spans="1:8" ht="12.75">
      <c r="A43" s="180"/>
      <c r="B43" s="180">
        <f t="shared" si="0"/>
      </c>
      <c r="C43" s="188"/>
      <c r="D43" s="180" t="s">
        <v>396</v>
      </c>
      <c r="E43" s="186" t="s">
        <v>397</v>
      </c>
      <c r="F43" s="180"/>
      <c r="G43" s="180"/>
      <c r="H43" s="180"/>
    </row>
    <row r="44" spans="1:8" ht="12.75">
      <c r="A44" s="180"/>
      <c r="B44" s="180">
        <f t="shared" si="0"/>
      </c>
      <c r="C44" s="188"/>
      <c r="D44" s="180" t="s">
        <v>396</v>
      </c>
      <c r="E44" s="186" t="s">
        <v>397</v>
      </c>
      <c r="F44" s="180"/>
      <c r="G44" s="180"/>
      <c r="H44" s="180"/>
    </row>
    <row r="45" spans="1:8" ht="26.25">
      <c r="A45" s="180"/>
      <c r="B45" s="180" t="str">
        <f t="shared" si="0"/>
        <v>Gemäss Deklaration sind Anforderungen an den sommerlichen Wärmeschutz erfüllt.</v>
      </c>
      <c r="C45" s="188" t="s">
        <v>208</v>
      </c>
      <c r="D45" s="180" t="s">
        <v>6</v>
      </c>
      <c r="E45" s="186"/>
      <c r="F45" s="180"/>
      <c r="G45" s="180"/>
      <c r="H45" s="180"/>
    </row>
    <row r="46" spans="1:8" ht="12.75">
      <c r="A46" s="180"/>
      <c r="B46" s="180" t="str">
        <f t="shared" si="0"/>
        <v>n.a.</v>
      </c>
      <c r="C46" s="188" t="s">
        <v>212</v>
      </c>
      <c r="D46" s="186" t="s">
        <v>212</v>
      </c>
      <c r="E46" s="186" t="s">
        <v>212</v>
      </c>
      <c r="F46" s="180"/>
      <c r="G46" s="180"/>
      <c r="H46" s="180"/>
    </row>
    <row r="47" spans="1:8" ht="12.75">
      <c r="A47" s="180"/>
      <c r="B47" s="180" t="str">
        <f t="shared" si="0"/>
        <v>ja</v>
      </c>
      <c r="C47" s="188" t="s">
        <v>206</v>
      </c>
      <c r="D47" s="186" t="s">
        <v>407</v>
      </c>
      <c r="E47" s="186" t="s">
        <v>20</v>
      </c>
      <c r="F47" s="180"/>
      <c r="G47" s="180"/>
      <c r="H47" s="180"/>
    </row>
    <row r="48" spans="1:8" ht="12.75">
      <c r="A48" s="180"/>
      <c r="B48" s="180" t="str">
        <f t="shared" si="0"/>
        <v>nein</v>
      </c>
      <c r="C48" s="188" t="s">
        <v>207</v>
      </c>
      <c r="D48" s="186" t="s">
        <v>408</v>
      </c>
      <c r="E48" s="186" t="s">
        <v>21</v>
      </c>
      <c r="F48" s="180"/>
      <c r="G48" s="180"/>
      <c r="H48" s="180"/>
    </row>
    <row r="49" spans="2:5" ht="12.75">
      <c r="B49" s="176" t="str">
        <f t="shared" si="0"/>
        <v>ja</v>
      </c>
      <c r="C49" s="195" t="s">
        <v>206</v>
      </c>
      <c r="D49" s="176" t="s">
        <v>407</v>
      </c>
      <c r="E49" s="186" t="s">
        <v>20</v>
      </c>
    </row>
    <row r="50" spans="2:5" ht="12.75">
      <c r="B50" s="176" t="str">
        <f t="shared" si="0"/>
        <v>nein</v>
      </c>
      <c r="C50" s="196" t="s">
        <v>207</v>
      </c>
      <c r="D50" s="176" t="s">
        <v>408</v>
      </c>
      <c r="E50" s="186" t="s">
        <v>21</v>
      </c>
    </row>
    <row r="51" spans="2:5" ht="12.75">
      <c r="B51" s="176" t="str">
        <f t="shared" si="0"/>
        <v>Sommerlicher Wärmeschutz im MINERGIE®-Standard</v>
      </c>
      <c r="C51" s="188" t="s">
        <v>415</v>
      </c>
      <c r="D51" s="180" t="s">
        <v>457</v>
      </c>
      <c r="E51" s="180" t="s">
        <v>19</v>
      </c>
    </row>
    <row r="52" spans="2:5" ht="26.25">
      <c r="B52" s="176" t="str">
        <f t="shared" si="0"/>
        <v>für MINERGIE®-/-P®-/-A®-Nachweis Version 14 (Zusatzblatt für Variante 2)</v>
      </c>
      <c r="C52" s="185" t="s">
        <v>516</v>
      </c>
      <c r="D52" s="180" t="s">
        <v>517</v>
      </c>
      <c r="E52" s="180" t="s">
        <v>518</v>
      </c>
    </row>
    <row r="53" spans="2:5" ht="12.75">
      <c r="B53" s="176" t="str">
        <f t="shared" si="0"/>
        <v>Beurteilung nach Kriterien gemäss SIA 382/1</v>
      </c>
      <c r="C53" s="188" t="s">
        <v>241</v>
      </c>
      <c r="D53" s="180" t="s">
        <v>458</v>
      </c>
      <c r="E53" s="186" t="s">
        <v>30</v>
      </c>
    </row>
    <row r="54" spans="2:5" ht="12.75">
      <c r="B54" s="176" t="str">
        <f t="shared" si="0"/>
        <v>Objekt: </v>
      </c>
      <c r="C54" s="188" t="s">
        <v>237</v>
      </c>
      <c r="D54" s="180" t="s">
        <v>490</v>
      </c>
      <c r="E54" s="180" t="s">
        <v>129</v>
      </c>
    </row>
    <row r="55" spans="2:5" ht="12.75">
      <c r="B55" s="176" t="str">
        <f t="shared" si="0"/>
        <v>Strasse / Nr: </v>
      </c>
      <c r="C55" s="188" t="s">
        <v>238</v>
      </c>
      <c r="D55" s="180" t="s">
        <v>459</v>
      </c>
      <c r="E55" s="180" t="s">
        <v>130</v>
      </c>
    </row>
    <row r="56" spans="2:5" ht="12.75">
      <c r="B56" s="176" t="str">
        <f t="shared" si="0"/>
        <v>Postleitzahl: </v>
      </c>
      <c r="C56" s="188" t="s">
        <v>239</v>
      </c>
      <c r="D56" s="180" t="s">
        <v>460</v>
      </c>
      <c r="E56" s="180" t="s">
        <v>131</v>
      </c>
    </row>
    <row r="57" spans="2:5" ht="12.75">
      <c r="B57" s="176" t="str">
        <f t="shared" si="0"/>
        <v>Ort</v>
      </c>
      <c r="C57" s="188" t="s">
        <v>392</v>
      </c>
      <c r="D57" s="180" t="s">
        <v>7</v>
      </c>
      <c r="E57" s="180" t="s">
        <v>132</v>
      </c>
    </row>
    <row r="58" spans="2:5" ht="12.75">
      <c r="B58" s="176" t="str">
        <f t="shared" si="0"/>
        <v>Zone</v>
      </c>
      <c r="C58" s="188" t="s">
        <v>205</v>
      </c>
      <c r="D58" s="180" t="s">
        <v>205</v>
      </c>
      <c r="E58" s="180" t="s">
        <v>133</v>
      </c>
    </row>
    <row r="59" spans="2:5" ht="26.25">
      <c r="B59" s="176" t="str">
        <f t="shared" si="0"/>
        <v>maximaler g-Wert von Fassadenfenstern gemäss SIA 382/1, Ziffern 2.1.3.1 bis 2.1.3.3</v>
      </c>
      <c r="C59" s="188" t="s">
        <v>244</v>
      </c>
      <c r="D59" s="180" t="s">
        <v>461</v>
      </c>
      <c r="E59" s="180" t="s">
        <v>134</v>
      </c>
    </row>
    <row r="60" spans="2:5" ht="12.75">
      <c r="B60" s="176" t="str">
        <f t="shared" si="0"/>
        <v>Kritischer Raum</v>
      </c>
      <c r="C60" s="188" t="s">
        <v>246</v>
      </c>
      <c r="D60" s="180" t="s">
        <v>462</v>
      </c>
      <c r="E60" s="349" t="s">
        <v>135</v>
      </c>
    </row>
    <row r="61" spans="2:5" ht="12.75">
      <c r="B61" s="176" t="str">
        <f t="shared" si="0"/>
        <v>Fassade 1: Orientierung</v>
      </c>
      <c r="C61" s="188" t="s">
        <v>248</v>
      </c>
      <c r="D61" s="180" t="s">
        <v>463</v>
      </c>
      <c r="E61" s="349" t="s">
        <v>136</v>
      </c>
    </row>
    <row r="62" spans="2:6" ht="12.75">
      <c r="B62" s="176" t="str">
        <f t="shared" si="0"/>
        <v>Reflexion von Nachbarfassaden (bei N, NE oder NW)</v>
      </c>
      <c r="C62" s="188" t="s">
        <v>416</v>
      </c>
      <c r="D62" s="180" t="s">
        <v>464</v>
      </c>
      <c r="E62" s="180" t="s">
        <v>138</v>
      </c>
      <c r="F62" s="180" t="s">
        <v>137</v>
      </c>
    </row>
    <row r="63" spans="2:6" ht="12.75">
      <c r="B63" s="176" t="str">
        <f t="shared" si="0"/>
        <v>Länge der Fassade (nur bei Eckräumen)</v>
      </c>
      <c r="C63" s="188" t="s">
        <v>417</v>
      </c>
      <c r="D63" s="180" t="s">
        <v>465</v>
      </c>
      <c r="E63" s="180" t="s">
        <v>140</v>
      </c>
      <c r="F63" s="180" t="s">
        <v>139</v>
      </c>
    </row>
    <row r="64" spans="2:5" ht="12.75">
      <c r="B64" s="176" t="str">
        <f t="shared" si="0"/>
        <v>Fassadenfläche</v>
      </c>
      <c r="C64" s="188" t="s">
        <v>27</v>
      </c>
      <c r="D64" s="180" t="s">
        <v>466</v>
      </c>
      <c r="E64" s="349" t="s">
        <v>141</v>
      </c>
    </row>
    <row r="65" spans="2:5" ht="12.75">
      <c r="B65" s="176" t="str">
        <f t="shared" si="0"/>
        <v>Glasfläche</v>
      </c>
      <c r="C65" s="188" t="s">
        <v>256</v>
      </c>
      <c r="D65" s="180" t="s">
        <v>467</v>
      </c>
      <c r="E65" s="349" t="s">
        <v>142</v>
      </c>
    </row>
    <row r="66" spans="2:5" ht="12.75">
      <c r="B66" s="176" t="str">
        <f t="shared" si="0"/>
        <v>Glasanteil</v>
      </c>
      <c r="C66" s="188" t="s">
        <v>257</v>
      </c>
      <c r="D66" s="180" t="s">
        <v>468</v>
      </c>
      <c r="E66" s="180" t="s">
        <v>143</v>
      </c>
    </row>
    <row r="67" spans="2:5" ht="12.75">
      <c r="B67" s="176" t="str">
        <f t="shared" si="0"/>
        <v>max. g-Wert (Verglasung + Sonnenschutz)</v>
      </c>
      <c r="C67" s="188" t="s">
        <v>418</v>
      </c>
      <c r="D67" s="180" t="s">
        <v>469</v>
      </c>
      <c r="E67" s="349" t="s">
        <v>144</v>
      </c>
    </row>
    <row r="68" spans="2:5" ht="12.75">
      <c r="B68" s="176" t="str">
        <f t="shared" si="0"/>
        <v>effektiver g-Wert (Verglasung + Sonnenschutz)</v>
      </c>
      <c r="C68" s="188" t="s">
        <v>419</v>
      </c>
      <c r="D68" s="180" t="s">
        <v>470</v>
      </c>
      <c r="E68" s="180" t="s">
        <v>145</v>
      </c>
    </row>
    <row r="69" spans="2:5" ht="12.75">
      <c r="B69" s="176" t="str">
        <f t="shared" si="0"/>
        <v>Fassade 2 (nur bei Eckräumen): Orientierung</v>
      </c>
      <c r="C69" s="188" t="s">
        <v>264</v>
      </c>
      <c r="D69" s="180" t="s">
        <v>471</v>
      </c>
      <c r="E69" s="180" t="s">
        <v>146</v>
      </c>
    </row>
    <row r="70" spans="2:5" ht="12.75">
      <c r="B70" s="176" t="str">
        <f aca="true" t="shared" si="1" ref="B70:B130">TEXT(INDEX(C70:H70,1,B$2),"")</f>
        <v>Reflexion von Nachbarfassaden (bei N, NE oder NW)</v>
      </c>
      <c r="C70" s="188" t="s">
        <v>416</v>
      </c>
      <c r="D70" s="180" t="s">
        <v>464</v>
      </c>
      <c r="E70" s="180" t="s">
        <v>138</v>
      </c>
    </row>
    <row r="71" spans="2:5" ht="12.75">
      <c r="B71" s="176" t="str">
        <f t="shared" si="1"/>
        <v>Länge der Fassade</v>
      </c>
      <c r="C71" s="188" t="s">
        <v>266</v>
      </c>
      <c r="D71" s="180" t="s">
        <v>465</v>
      </c>
      <c r="E71" s="180" t="s">
        <v>140</v>
      </c>
    </row>
    <row r="72" spans="2:5" ht="12.75">
      <c r="B72" s="176" t="str">
        <f t="shared" si="1"/>
        <v>Fassadenfläche</v>
      </c>
      <c r="C72" s="188" t="s">
        <v>27</v>
      </c>
      <c r="D72" s="180" t="s">
        <v>466</v>
      </c>
      <c r="E72" s="349" t="s">
        <v>141</v>
      </c>
    </row>
    <row r="73" spans="2:5" ht="12.75">
      <c r="B73" s="176" t="str">
        <f t="shared" si="1"/>
        <v>Glasfläche</v>
      </c>
      <c r="C73" s="188" t="s">
        <v>256</v>
      </c>
      <c r="D73" s="180" t="s">
        <v>467</v>
      </c>
      <c r="E73" s="349" t="s">
        <v>142</v>
      </c>
    </row>
    <row r="74" spans="2:5" ht="12.75">
      <c r="B74" s="176" t="str">
        <f t="shared" si="1"/>
        <v>Glasanteil</v>
      </c>
      <c r="C74" s="188" t="s">
        <v>257</v>
      </c>
      <c r="D74" s="180" t="s">
        <v>468</v>
      </c>
      <c r="E74" s="180" t="s">
        <v>143</v>
      </c>
    </row>
    <row r="75" spans="2:5" ht="12.75">
      <c r="B75" s="176" t="str">
        <f t="shared" si="1"/>
        <v>max. g-Wert (Verglasung + Sonnenschutz)</v>
      </c>
      <c r="C75" s="188" t="s">
        <v>418</v>
      </c>
      <c r="D75" s="180" t="s">
        <v>469</v>
      </c>
      <c r="E75" s="349" t="s">
        <v>144</v>
      </c>
    </row>
    <row r="76" spans="2:5" ht="12.75">
      <c r="B76" s="176" t="str">
        <f t="shared" si="1"/>
        <v>effektiver g-Wert (Verglasung + Sonnenschutz)</v>
      </c>
      <c r="C76" s="188" t="s">
        <v>419</v>
      </c>
      <c r="D76" s="180" t="s">
        <v>470</v>
      </c>
      <c r="E76" s="180" t="s">
        <v>145</v>
      </c>
    </row>
    <row r="77" spans="2:5" ht="26.25">
      <c r="B77" s="176" t="str">
        <f t="shared" si="1"/>
        <v>maximaler g-Wert von Oblichtern SIA 382/1, Ziffern 2.1.3.4</v>
      </c>
      <c r="C77" s="188" t="s">
        <v>267</v>
      </c>
      <c r="D77" s="180" t="s">
        <v>472</v>
      </c>
      <c r="E77" s="349" t="s">
        <v>147</v>
      </c>
    </row>
    <row r="78" spans="2:5" ht="12.75">
      <c r="B78" s="176" t="str">
        <f t="shared" si="1"/>
        <v>Kritischer Raum</v>
      </c>
      <c r="C78" s="188" t="s">
        <v>246</v>
      </c>
      <c r="D78" s="180" t="s">
        <v>462</v>
      </c>
      <c r="E78" s="349" t="s">
        <v>135</v>
      </c>
    </row>
    <row r="79" spans="2:5" ht="12.75">
      <c r="B79" s="176" t="str">
        <f t="shared" si="1"/>
        <v>Dachfläche</v>
      </c>
      <c r="C79" s="188" t="s">
        <v>268</v>
      </c>
      <c r="D79" s="180" t="s">
        <v>473</v>
      </c>
      <c r="E79" s="349" t="s">
        <v>148</v>
      </c>
    </row>
    <row r="80" spans="2:5" ht="12.75">
      <c r="B80" s="176" t="str">
        <f t="shared" si="1"/>
        <v>Glasfläche</v>
      </c>
      <c r="C80" s="188" t="s">
        <v>256</v>
      </c>
      <c r="D80" s="180" t="s">
        <v>467</v>
      </c>
      <c r="E80" s="349" t="s">
        <v>142</v>
      </c>
    </row>
    <row r="81" spans="2:5" ht="12.75">
      <c r="B81" s="176" t="str">
        <f t="shared" si="1"/>
        <v>Glasanteil</v>
      </c>
      <c r="C81" s="188" t="s">
        <v>257</v>
      </c>
      <c r="D81" s="180" t="s">
        <v>468</v>
      </c>
      <c r="E81" s="180" t="s">
        <v>143</v>
      </c>
    </row>
    <row r="82" spans="2:5" ht="12.75">
      <c r="B82" s="176" t="str">
        <f t="shared" si="1"/>
        <v>max. g-Wert (Verglasung + Sonnenschutz)</v>
      </c>
      <c r="C82" s="188" t="s">
        <v>418</v>
      </c>
      <c r="D82" s="180" t="s">
        <v>469</v>
      </c>
      <c r="E82" s="349" t="s">
        <v>144</v>
      </c>
    </row>
    <row r="83" spans="2:5" ht="12.75">
      <c r="B83" s="176" t="str">
        <f t="shared" si="1"/>
        <v>effektiver g-Wert (Verglasung + Sonnenschutz)</v>
      </c>
      <c r="C83" s="188" t="s">
        <v>419</v>
      </c>
      <c r="D83" s="180" t="s">
        <v>470</v>
      </c>
      <c r="E83" s="180" t="s">
        <v>145</v>
      </c>
    </row>
    <row r="84" spans="2:5" ht="26.25">
      <c r="B84" s="176" t="str">
        <f t="shared" si="1"/>
        <v>Räume mit besonderer Anordnung der Glasflächen, SIA 382/1, Ziffer 2.1.3.5. (alle 3 Kriterien beantworten)</v>
      </c>
      <c r="C84" s="188" t="s">
        <v>28</v>
      </c>
      <c r="D84" s="180" t="s">
        <v>55</v>
      </c>
      <c r="E84" s="349" t="s">
        <v>53</v>
      </c>
    </row>
    <row r="85" spans="2:5" ht="25.5" customHeight="1">
      <c r="B85" s="176" t="str">
        <f t="shared" si="1"/>
        <v>Kein Raum hat gegenüberliegende Fassaden.
Resp. Glasanteil der N, NE oder NW-Fassade &lt;10%.</v>
      </c>
      <c r="C85" s="188" t="s">
        <v>269</v>
      </c>
      <c r="D85" s="180" t="s">
        <v>474</v>
      </c>
      <c r="E85" s="180" t="s">
        <v>149</v>
      </c>
    </row>
    <row r="86" spans="2:5" ht="26.25">
      <c r="B86" s="176" t="str">
        <f t="shared" si="1"/>
        <v>Kein Raum hat drei Fassaden. 
Resp. Glasanteil der 3. Fassade &lt;10%.</v>
      </c>
      <c r="C86" s="188" t="s">
        <v>270</v>
      </c>
      <c r="D86" s="180" t="s">
        <v>475</v>
      </c>
      <c r="E86" s="180" t="s">
        <v>150</v>
      </c>
    </row>
    <row r="87" spans="2:5" ht="12.75">
      <c r="B87" s="176" t="str">
        <f t="shared" si="1"/>
        <v>Kein Raum hat gleichzeitig Fassadenfenster und Oblichter.</v>
      </c>
      <c r="C87" s="188" t="s">
        <v>271</v>
      </c>
      <c r="D87" s="180" t="s">
        <v>476</v>
      </c>
      <c r="E87" s="180" t="s">
        <v>151</v>
      </c>
    </row>
    <row r="88" spans="2:5" ht="26.25">
      <c r="B88" s="176" t="str">
        <f t="shared" si="1"/>
        <v>Windfestigkeit des Sonnenschutzes, SIA 382/1, Ziffer 2.1.3.9</v>
      </c>
      <c r="C88" s="188" t="s">
        <v>272</v>
      </c>
      <c r="D88" s="180" t="s">
        <v>477</v>
      </c>
      <c r="E88" s="180" t="s">
        <v>152</v>
      </c>
    </row>
    <row r="89" spans="2:5" ht="40.5" customHeight="1">
      <c r="B89" s="176" t="str">
        <f t="shared" si="1"/>
        <v>Der Sonnenschutz bleibt bis zu einer Windgeschwindigkeit 
von 75 km/h in abgesenkter Stellung.</v>
      </c>
      <c r="C89" s="188" t="s">
        <v>273</v>
      </c>
      <c r="D89" s="180" t="s">
        <v>478</v>
      </c>
      <c r="E89" s="180" t="s">
        <v>153</v>
      </c>
    </row>
    <row r="90" spans="2:5" ht="39">
      <c r="B90" s="176" t="str">
        <f t="shared" si="1"/>
        <v>Wärmespeicherfähigkeit, SIA 382/1, Ziffer 2.1.4 (nur 1 der 3 Kriterien wählen, andere leer lassen)</v>
      </c>
      <c r="C90" s="188" t="s">
        <v>29</v>
      </c>
      <c r="D90" s="180" t="s">
        <v>51</v>
      </c>
      <c r="E90" s="349" t="s">
        <v>52</v>
      </c>
    </row>
    <row r="91" spans="2:5" ht="12.75">
      <c r="B91" s="176" t="str">
        <f t="shared" si="1"/>
        <v>Alle Räume haben Betondecken die zu min. 80% frei sind.</v>
      </c>
      <c r="C91" s="188" t="s">
        <v>274</v>
      </c>
      <c r="D91" s="180" t="s">
        <v>479</v>
      </c>
      <c r="E91" s="349" t="s">
        <v>154</v>
      </c>
    </row>
    <row r="92" spans="2:5" ht="42">
      <c r="B92" s="176" t="str">
        <f t="shared" si="1"/>
        <v>Die wirksame, auf die Nettogeschossfläche bezogene Wärmespeicherkapazität ist &gt;30 Wh/m2.K. Berechnung mit Tool SIA 382/1 Wärmekapazität (www.energycodes.ch)</v>
      </c>
      <c r="C92" s="188" t="s">
        <v>420</v>
      </c>
      <c r="D92" s="180" t="s">
        <v>480</v>
      </c>
      <c r="E92" s="180" t="s">
        <v>155</v>
      </c>
    </row>
    <row r="93" spans="2:5" ht="12.75">
      <c r="B93" s="176" t="str">
        <f t="shared" si="1"/>
        <v>Nur Wohnen: Zementunterlagsböden mit min. 6 cm Stärke</v>
      </c>
      <c r="C93" s="188" t="s">
        <v>277</v>
      </c>
      <c r="D93" s="180" t="s">
        <v>481</v>
      </c>
      <c r="E93" s="180" t="s">
        <v>156</v>
      </c>
    </row>
    <row r="94" spans="2:5" ht="26.25">
      <c r="B94" s="176" t="str">
        <f t="shared" si="1"/>
        <v>Interne Wärmequellen und Fensterlüftung, SIA 382/1, Ziffer 4.4.3 (entweder C36 bis C38 oder C39 wählen)</v>
      </c>
      <c r="C94" s="188" t="s">
        <v>49</v>
      </c>
      <c r="D94" s="180" t="s">
        <v>54</v>
      </c>
      <c r="E94" s="349" t="s">
        <v>50</v>
      </c>
    </row>
    <row r="95" spans="2:5" ht="12.75">
      <c r="B95" s="176" t="str">
        <f t="shared" si="1"/>
        <v>Interne Wärmequellen (s. Merkblatt SIA 2024)</v>
      </c>
      <c r="C95" s="188" t="s">
        <v>278</v>
      </c>
      <c r="D95" s="180" t="s">
        <v>482</v>
      </c>
      <c r="E95" s="180" t="s">
        <v>157</v>
      </c>
    </row>
    <row r="96" spans="2:6" ht="26.25">
      <c r="B96" s="176" t="str">
        <f t="shared" si="1"/>
        <v>Möglichkeit der Fensterlüftung</v>
      </c>
      <c r="C96" s="188" t="s">
        <v>279</v>
      </c>
      <c r="D96" s="180" t="s">
        <v>483</v>
      </c>
      <c r="E96" s="180" t="s">
        <v>158</v>
      </c>
      <c r="F96" s="349" t="s">
        <v>159</v>
      </c>
    </row>
    <row r="97" spans="2:5" ht="12.75">
      <c r="B97" s="176" t="str">
        <f t="shared" si="1"/>
        <v>Kühlung notwendig</v>
      </c>
      <c r="C97" s="188" t="s">
        <v>283</v>
      </c>
      <c r="D97" s="180" t="s">
        <v>484</v>
      </c>
      <c r="E97" s="180" t="s">
        <v>160</v>
      </c>
    </row>
    <row r="98" spans="2:5" ht="25.5" customHeight="1">
      <c r="B98" s="176" t="str">
        <f t="shared" si="1"/>
        <v>Nur für Wohnen, Einzelbüros, Gruppenbüos und Sitzungszimmer: Eine Nachtauskühlung mit Fensterlüftung ist möglich.</v>
      </c>
      <c r="C98" s="188" t="s">
        <v>284</v>
      </c>
      <c r="D98" s="180" t="s">
        <v>485</v>
      </c>
      <c r="E98" s="180" t="s">
        <v>161</v>
      </c>
    </row>
    <row r="99" spans="2:4" ht="12.75">
      <c r="B99" s="176">
        <f t="shared" si="1"/>
      </c>
      <c r="C99" s="188"/>
      <c r="D99" s="180" t="s">
        <v>396</v>
      </c>
    </row>
    <row r="100" spans="2:6" ht="26.25">
      <c r="B100" s="176" t="str">
        <f t="shared" si="1"/>
        <v>Gemäss Deklaration sind Anforderungen an den sommerlichen Wärmeschutz erfüllt.</v>
      </c>
      <c r="C100" s="188" t="s">
        <v>208</v>
      </c>
      <c r="D100" s="180" t="s">
        <v>486</v>
      </c>
      <c r="E100" s="349" t="s">
        <v>162</v>
      </c>
      <c r="F100" s="349" t="s">
        <v>139</v>
      </c>
    </row>
    <row r="101" spans="2:5" ht="12.75">
      <c r="B101" s="332">
        <f t="shared" si="1"/>
      </c>
      <c r="C101" s="325"/>
      <c r="D101" s="180"/>
      <c r="E101" s="349"/>
    </row>
    <row r="102" spans="2:5" ht="12.75">
      <c r="B102" s="176" t="str">
        <f t="shared" si="1"/>
        <v>Länge fehlt</v>
      </c>
      <c r="C102" s="188" t="s">
        <v>276</v>
      </c>
      <c r="D102" s="180" t="s">
        <v>44</v>
      </c>
      <c r="E102" s="180" t="s">
        <v>43</v>
      </c>
    </row>
    <row r="103" spans="2:5" ht="12.75">
      <c r="B103" s="176">
        <f t="shared" si="1"/>
      </c>
      <c r="C103" s="188"/>
      <c r="D103" s="180"/>
      <c r="E103" s="180"/>
    </row>
    <row r="104" spans="2:5" ht="12.75">
      <c r="B104" s="176">
        <f t="shared" si="1"/>
      </c>
      <c r="C104" s="188"/>
      <c r="D104" s="180"/>
      <c r="E104" s="180"/>
    </row>
    <row r="105" spans="2:5" ht="12.75">
      <c r="B105" s="176" t="str">
        <f t="shared" si="1"/>
        <v>Fassade 1: Glasfläche zu gross</v>
      </c>
      <c r="C105" s="188" t="s">
        <v>31</v>
      </c>
      <c r="D105" s="352" t="s">
        <v>45</v>
      </c>
      <c r="E105" s="352" t="s">
        <v>37</v>
      </c>
    </row>
    <row r="106" spans="2:5" ht="12.75">
      <c r="B106" s="176" t="str">
        <f t="shared" si="1"/>
        <v>Fassade 2: Glasfläche zu gross</v>
      </c>
      <c r="C106" s="188" t="s">
        <v>32</v>
      </c>
      <c r="D106" s="352" t="s">
        <v>46</v>
      </c>
      <c r="E106" s="352" t="s">
        <v>38</v>
      </c>
    </row>
    <row r="107" spans="2:5" ht="12.75">
      <c r="B107" s="176" t="str">
        <f t="shared" si="1"/>
        <v>Dachfläche</v>
      </c>
      <c r="C107" s="188" t="s">
        <v>268</v>
      </c>
      <c r="D107" s="180" t="s">
        <v>473</v>
      </c>
      <c r="E107" s="349" t="s">
        <v>148</v>
      </c>
    </row>
    <row r="108" spans="2:5" ht="12.75">
      <c r="B108" s="176">
        <f t="shared" si="1"/>
      </c>
      <c r="C108" s="188"/>
      <c r="D108" s="180"/>
      <c r="E108" s="180"/>
    </row>
    <row r="109" spans="2:5" ht="12.75">
      <c r="B109" s="176" t="str">
        <f t="shared" si="1"/>
        <v>g-Wert zu gross</v>
      </c>
      <c r="C109" s="188" t="s">
        <v>286</v>
      </c>
      <c r="D109" s="180" t="s">
        <v>48</v>
      </c>
      <c r="E109" s="180" t="s">
        <v>40</v>
      </c>
    </row>
    <row r="110" spans="2:5" ht="12.75">
      <c r="B110" s="176" t="str">
        <f t="shared" si="1"/>
        <v>Fassade 2</v>
      </c>
      <c r="C110" s="188" t="s">
        <v>287</v>
      </c>
      <c r="D110" s="180" t="s">
        <v>33</v>
      </c>
      <c r="E110" s="180" t="s">
        <v>34</v>
      </c>
    </row>
    <row r="111" spans="2:5" ht="12.75">
      <c r="B111" s="176" t="str">
        <f t="shared" si="1"/>
        <v>Dach</v>
      </c>
      <c r="C111" s="188" t="s">
        <v>288</v>
      </c>
      <c r="D111" s="180" t="s">
        <v>166</v>
      </c>
      <c r="E111" s="180" t="s">
        <v>167</v>
      </c>
    </row>
    <row r="112" spans="2:5" ht="12.75">
      <c r="B112" s="176">
        <f t="shared" si="1"/>
      </c>
      <c r="C112" s="188"/>
      <c r="D112" s="180"/>
      <c r="E112" s="180"/>
    </row>
    <row r="113" spans="2:5" ht="12.75">
      <c r="B113" s="176" t="str">
        <f t="shared" si="1"/>
        <v>Reflexion Nordfassade fehlt</v>
      </c>
      <c r="C113" s="188" t="s">
        <v>421</v>
      </c>
      <c r="D113" s="180" t="s">
        <v>35</v>
      </c>
      <c r="E113" s="180" t="s">
        <v>36</v>
      </c>
    </row>
    <row r="114" spans="2:5" ht="12.75">
      <c r="B114" s="176">
        <f t="shared" si="1"/>
      </c>
      <c r="C114" s="188"/>
      <c r="D114" s="180"/>
      <c r="E114" s="180"/>
    </row>
    <row r="115" spans="2:5" ht="12.75">
      <c r="B115" s="176">
        <f t="shared" si="1"/>
      </c>
      <c r="C115" s="188"/>
      <c r="D115" s="180"/>
      <c r="E115" s="180"/>
    </row>
    <row r="116" spans="2:5" ht="12.75">
      <c r="B116" s="176">
        <f t="shared" si="1"/>
      </c>
      <c r="C116" s="188"/>
      <c r="D116" s="180"/>
      <c r="E116" s="180"/>
    </row>
    <row r="117" spans="2:5" ht="12.75">
      <c r="B117" s="176" t="str">
        <f t="shared" si="1"/>
        <v>Tag + Nacht</v>
      </c>
      <c r="C117" s="188" t="s">
        <v>282</v>
      </c>
      <c r="D117" s="180" t="s">
        <v>487</v>
      </c>
      <c r="E117" s="180" t="s">
        <v>163</v>
      </c>
    </row>
    <row r="118" spans="2:5" ht="12.75">
      <c r="B118" s="176" t="str">
        <f t="shared" si="1"/>
        <v>nur Tag</v>
      </c>
      <c r="C118" s="188" t="s">
        <v>281</v>
      </c>
      <c r="D118" s="180" t="s">
        <v>488</v>
      </c>
      <c r="E118" s="180" t="s">
        <v>164</v>
      </c>
    </row>
    <row r="119" spans="2:5" ht="12.75">
      <c r="B119" s="176" t="str">
        <f t="shared" si="1"/>
        <v>keine</v>
      </c>
      <c r="C119" s="188" t="s">
        <v>280</v>
      </c>
      <c r="D119" s="180" t="s">
        <v>489</v>
      </c>
      <c r="E119" s="180" t="s">
        <v>165</v>
      </c>
    </row>
    <row r="120" spans="2:5" ht="12.75">
      <c r="B120" s="176">
        <f t="shared" si="1"/>
      </c>
      <c r="C120" s="188"/>
      <c r="D120" s="180"/>
      <c r="E120" s="180"/>
    </row>
    <row r="121" spans="2:5" ht="12.75">
      <c r="B121" s="176" t="str">
        <f t="shared" si="1"/>
        <v>Länge fehlt</v>
      </c>
      <c r="C121" s="188" t="s">
        <v>276</v>
      </c>
      <c r="D121" s="180" t="s">
        <v>44</v>
      </c>
      <c r="E121" s="180" t="s">
        <v>43</v>
      </c>
    </row>
    <row r="122" spans="2:5" ht="12.75">
      <c r="B122" s="176" t="str">
        <f t="shared" si="1"/>
        <v>Glasfläche zu gross</v>
      </c>
      <c r="C122" s="188" t="s">
        <v>285</v>
      </c>
      <c r="D122" s="180" t="s">
        <v>47</v>
      </c>
      <c r="E122" s="180" t="s">
        <v>39</v>
      </c>
    </row>
    <row r="123" spans="2:5" ht="12.75">
      <c r="B123" s="176" t="str">
        <f t="shared" si="1"/>
        <v>g-Wert zu gross</v>
      </c>
      <c r="C123" s="188" t="s">
        <v>286</v>
      </c>
      <c r="D123" s="180" t="s">
        <v>48</v>
      </c>
      <c r="E123" s="180" t="s">
        <v>40</v>
      </c>
    </row>
    <row r="124" spans="2:5" ht="12.75">
      <c r="B124" s="176" t="str">
        <f t="shared" si="1"/>
        <v>Reflexion fehlt</v>
      </c>
      <c r="C124" s="188" t="s">
        <v>289</v>
      </c>
      <c r="D124" s="180" t="s">
        <v>42</v>
      </c>
      <c r="E124" s="180" t="s">
        <v>41</v>
      </c>
    </row>
    <row r="125" spans="2:5" ht="12.75">
      <c r="B125" s="176">
        <f t="shared" si="1"/>
      </c>
      <c r="C125" s="188"/>
      <c r="D125" s="180"/>
      <c r="E125" s="186"/>
    </row>
    <row r="126" spans="2:5" ht="12.75">
      <c r="B126" s="176" t="str">
        <f t="shared" si="1"/>
        <v>MINERGIE Version 2015, zu verwenden bis 31.12.2015</v>
      </c>
      <c r="C126" s="188" t="s">
        <v>519</v>
      </c>
      <c r="D126" s="180" t="s">
        <v>520</v>
      </c>
      <c r="E126" s="186" t="s">
        <v>521</v>
      </c>
    </row>
    <row r="127" spans="2:5" ht="12.75">
      <c r="B127" s="176">
        <f t="shared" si="1"/>
      </c>
      <c r="C127" s="188"/>
      <c r="D127" s="180"/>
      <c r="E127" s="186"/>
    </row>
    <row r="128" spans="2:5" ht="12.75">
      <c r="B128" s="176">
        <f t="shared" si="1"/>
      </c>
      <c r="C128" s="188"/>
      <c r="D128" s="180"/>
      <c r="E128" s="186"/>
    </row>
    <row r="129" spans="2:5" ht="12.75">
      <c r="B129" s="176">
        <f t="shared" si="1"/>
      </c>
      <c r="C129" s="188"/>
      <c r="D129" s="180"/>
      <c r="E129" s="186"/>
    </row>
    <row r="130" spans="2:5" ht="12.75">
      <c r="B130" s="176">
        <f t="shared" si="1"/>
      </c>
      <c r="C130" s="188"/>
      <c r="D130" s="180"/>
      <c r="E130" s="186"/>
    </row>
  </sheetData>
  <sheetProtection password="D6A8"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bastian.burger</dc:creator>
  <cp:keywords/>
  <dc:description/>
  <cp:lastModifiedBy>Stephan Peterhans</cp:lastModifiedBy>
  <cp:lastPrinted>2009-07-14T09:31:01Z</cp:lastPrinted>
  <dcterms:created xsi:type="dcterms:W3CDTF">1996-10-17T05:27:31Z</dcterms:created>
  <dcterms:modified xsi:type="dcterms:W3CDTF">2018-11-05T15:11:59Z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